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Y:\PRESTAÇÃO DE CONTAS\Saúde\PUBLICAÇÃO SITE LEI 6.048\Ano 2023\09 - Setembro\RAPS AP 1.0-3.1\"/>
    </mc:Choice>
  </mc:AlternateContent>
  <bookViews>
    <workbookView xWindow="0" yWindow="0" windowWidth="20490" windowHeight="6225" tabRatio="805"/>
  </bookViews>
  <sheets>
    <sheet name="Relatório Financeiro" sheetId="42" r:id="rId1"/>
    <sheet name="CGM" sheetId="20" state="hidden" r:id="rId2"/>
    <sheet name="Sumário 1" sheetId="4" state="hidden" r:id="rId3"/>
    <sheet name="Relatório Metas Físicas" sheetId="8" state="hidden" r:id="rId4"/>
    <sheet name="Base de informações 2" sheetId="18" state="hidden" r:id="rId5"/>
  </sheets>
  <definedNames>
    <definedName name="_06_12_12">#REF!</definedName>
    <definedName name="_2.2.3">#REF!</definedName>
    <definedName name="_2.4.12">#REF!</definedName>
    <definedName name="_20">#REF!</definedName>
    <definedName name="_xlnm._FilterDatabase" localSheetId="0" hidden="1">'Relatório Financeiro'!$A$7:$J$584</definedName>
    <definedName name="_xlnm.Print_Area" localSheetId="2">'Sumário 1'!$A$1:$L$56</definedName>
    <definedName name="Classe">#REF!</definedName>
    <definedName name="contrato">#REF!</definedName>
    <definedName name="Contratos_Consumo">#REF!</definedName>
    <definedName name="despesas">#REF!</definedName>
    <definedName name="forma">#REF!</definedName>
    <definedName name="forma_6">#REF!</definedName>
    <definedName name="Gastos._Pessoal">#REF!</definedName>
    <definedName name="Gestão_do_TEIAS">#REF!</definedName>
    <definedName name="Light_Servicos_de_Eletricidade_S_A">#REF!</definedName>
    <definedName name="N_A">#REF!</definedName>
    <definedName name="objeto">#REF!</definedName>
    <definedName name="Objeto_3">#REF!</definedName>
    <definedName name="Referente_ao_pagamento_da_pensão_alimentícia_mês_de_Novembro_de_2012_em_favorecimento_a_Vanessa_Cavalcanti.">#REF!</definedName>
    <definedName name="Referente_despesa_com_Banda_Larga_3G__4_modem_s___no_período_de_20_10_12_a_19_11_12._Valor_total__R__1.458_91__valor_AP_2.1_R__772_39___AP_3.3_R__343_26_.">#REF!</definedName>
    <definedName name="rh">#REF!</definedName>
    <definedName name="vinculado">#REF!</definedName>
    <definedName name="vinculado_6">#REF!</definedName>
    <definedName name="vinculado_7">#REF!</definedName>
    <definedName name="vinculo">#REF!</definedName>
    <definedName name="vinculo_6">#REF!</definedName>
    <definedName name="Wesley_da_Paixão_de_Araujo_Silva">#REF!</definedName>
  </definedNames>
  <calcPr calcId="162913"/>
</workbook>
</file>

<file path=xl/calcChain.xml><?xml version="1.0" encoding="utf-8"?>
<calcChain xmlns="http://schemas.openxmlformats.org/spreadsheetml/2006/main">
  <c r="Y2" i="20" l="1"/>
  <c r="X2" i="20"/>
  <c r="Y7" i="20" l="1"/>
  <c r="X7" i="20"/>
  <c r="Y8" i="20"/>
  <c r="X8" i="20"/>
  <c r="Y9" i="20"/>
  <c r="X9" i="20"/>
  <c r="Y4" i="20"/>
  <c r="X4" i="20"/>
  <c r="Y5" i="20"/>
  <c r="X5" i="20"/>
  <c r="X6" i="20"/>
  <c r="Y6" i="20"/>
  <c r="Y3" i="20" l="1"/>
  <c r="X3" i="20"/>
  <c r="E33" i="4" l="1"/>
  <c r="E31" i="4"/>
  <c r="E29" i="4"/>
  <c r="E27" i="4"/>
  <c r="C55" i="4" l="1"/>
  <c r="K9" i="20" l="1"/>
  <c r="K8" i="20"/>
  <c r="K7" i="20"/>
  <c r="K6" i="20"/>
  <c r="K5" i="20"/>
  <c r="K4" i="20"/>
  <c r="K3" i="20"/>
  <c r="K2" i="20"/>
  <c r="L9" i="20"/>
  <c r="L8" i="20"/>
  <c r="L7" i="20"/>
  <c r="L6" i="20"/>
  <c r="L5" i="20"/>
  <c r="L4" i="20"/>
  <c r="L3" i="20"/>
  <c r="L2" i="20"/>
  <c r="O9" i="20"/>
  <c r="V9" i="20" s="1"/>
  <c r="O8" i="20"/>
  <c r="H8" i="20" s="1"/>
  <c r="O7" i="20"/>
  <c r="V7" i="20" s="1"/>
  <c r="O6" i="20"/>
  <c r="O5" i="20"/>
  <c r="O4" i="20"/>
  <c r="V4" i="20" s="1"/>
  <c r="O3" i="20"/>
  <c r="V3" i="20" s="1"/>
  <c r="O2" i="20"/>
  <c r="I2" i="20" s="1"/>
  <c r="J1" i="4"/>
  <c r="J2" i="4"/>
  <c r="I3" i="4"/>
  <c r="C23" i="4"/>
  <c r="C25" i="4" s="1"/>
  <c r="F37" i="4"/>
  <c r="H37" i="4" s="1"/>
  <c r="U2" i="20"/>
  <c r="U3" i="20"/>
  <c r="U4" i="20"/>
  <c r="U5" i="20"/>
  <c r="U6" i="20"/>
  <c r="U7" i="20"/>
  <c r="U8" i="20"/>
  <c r="U9" i="20"/>
  <c r="L1" i="4"/>
  <c r="L2" i="4"/>
  <c r="M9" i="20"/>
  <c r="H6" i="20" l="1"/>
  <c r="V6" i="20"/>
  <c r="B8" i="20"/>
  <c r="V8" i="20"/>
  <c r="C5" i="20"/>
  <c r="V5" i="20"/>
  <c r="D4" i="20"/>
  <c r="F4" i="20"/>
  <c r="J8" i="20"/>
  <c r="G8" i="20"/>
  <c r="D2" i="20"/>
  <c r="V2" i="20"/>
  <c r="E2" i="20"/>
  <c r="J2" i="20"/>
  <c r="C2" i="20"/>
  <c r="H2" i="20"/>
  <c r="G2" i="20"/>
  <c r="B4" i="20"/>
  <c r="G4" i="20"/>
  <c r="C4" i="20"/>
  <c r="E4" i="20"/>
  <c r="F6" i="20"/>
  <c r="I6" i="20"/>
  <c r="G6" i="20"/>
  <c r="D8" i="20"/>
  <c r="F8" i="20"/>
  <c r="I8" i="20"/>
  <c r="E8" i="20"/>
  <c r="C8" i="20"/>
  <c r="H3" i="20"/>
  <c r="B3" i="20"/>
  <c r="G3" i="20"/>
  <c r="H7" i="20"/>
  <c r="I7" i="20"/>
  <c r="H9" i="20"/>
  <c r="G9" i="20"/>
  <c r="I9" i="20"/>
  <c r="J9" i="20"/>
  <c r="C3" i="20"/>
  <c r="D3" i="20"/>
  <c r="F3" i="20"/>
  <c r="I3" i="20"/>
  <c r="E3" i="20"/>
  <c r="J3" i="20"/>
  <c r="H5" i="20"/>
  <c r="E5" i="20"/>
  <c r="F5" i="20"/>
  <c r="G5" i="20"/>
  <c r="D7" i="20"/>
  <c r="F7" i="20"/>
  <c r="C7" i="20"/>
  <c r="J7" i="20"/>
  <c r="B7" i="20"/>
  <c r="C9" i="20"/>
  <c r="D9" i="20"/>
  <c r="E9" i="20"/>
  <c r="B9" i="20"/>
  <c r="F9" i="20"/>
  <c r="L41" i="4"/>
  <c r="J41" i="4"/>
  <c r="M5" i="20"/>
  <c r="N6" i="20"/>
  <c r="D5" i="20"/>
  <c r="J5" i="20"/>
  <c r="B5" i="20"/>
  <c r="I5" i="20"/>
  <c r="I4" i="20"/>
  <c r="J6" i="20"/>
  <c r="B2" i="20"/>
  <c r="F2" i="20"/>
  <c r="D6" i="20"/>
  <c r="E6" i="20"/>
  <c r="B6" i="20"/>
  <c r="C6" i="20"/>
  <c r="N5" i="20"/>
  <c r="N9" i="20"/>
  <c r="J4" i="20"/>
  <c r="H4" i="20"/>
  <c r="E7" i="20"/>
  <c r="G7" i="20"/>
  <c r="M6" i="20" l="1"/>
  <c r="M8" i="20"/>
  <c r="N8" i="20"/>
  <c r="N7" i="20"/>
  <c r="M7" i="20"/>
  <c r="N2" i="20"/>
  <c r="M2" i="20"/>
  <c r="M4" i="20"/>
  <c r="N4" i="20"/>
  <c r="N3" i="20"/>
  <c r="M3" i="20"/>
  <c r="K3" i="4" l="1"/>
  <c r="H2" i="4" l="1"/>
  <c r="H1" i="4"/>
  <c r="H41" i="4" l="1"/>
  <c r="F41" i="4" s="1"/>
  <c r="H23" i="4" l="1"/>
  <c r="H25" i="4" l="1"/>
  <c r="J23" i="4" l="1"/>
  <c r="J31" i="4" l="1"/>
  <c r="H42" i="4" l="1"/>
  <c r="H43" i="4" l="1"/>
  <c r="H33" i="4" l="1"/>
  <c r="J37" i="4"/>
  <c r="J42" i="4" l="1"/>
  <c r="J43" i="4" l="1"/>
  <c r="L37" i="4" s="1"/>
  <c r="L42" i="4" l="1"/>
  <c r="F42" i="4" l="1"/>
  <c r="F43" i="4" s="1"/>
  <c r="L43" i="4"/>
  <c r="D55" i="4" s="1"/>
  <c r="J29" i="4" l="1"/>
  <c r="L17" i="4"/>
  <c r="D17" i="4" s="1"/>
  <c r="E17" i="4" s="1"/>
  <c r="L29" i="4"/>
  <c r="L8" i="4" l="1"/>
  <c r="D8" i="4" s="1"/>
  <c r="L14" i="4"/>
  <c r="D14" i="4" s="1"/>
  <c r="E14" i="4" s="1"/>
  <c r="L19" i="4"/>
  <c r="D19" i="4" s="1"/>
  <c r="E19" i="4" s="1"/>
  <c r="L31" i="4"/>
  <c r="D31" i="4" s="1"/>
  <c r="L11" i="4"/>
  <c r="D11" i="4" s="1"/>
  <c r="E11" i="4" s="1"/>
  <c r="L13" i="4"/>
  <c r="D13" i="4" s="1"/>
  <c r="E13" i="4" s="1"/>
  <c r="L21" i="4"/>
  <c r="D21" i="4" s="1"/>
  <c r="E21" i="4" s="1"/>
  <c r="L16" i="4"/>
  <c r="D16" i="4" s="1"/>
  <c r="E16" i="4" s="1"/>
  <c r="L18" i="4"/>
  <c r="D18" i="4" s="1"/>
  <c r="E18" i="4" s="1"/>
  <c r="L15" i="4"/>
  <c r="D15" i="4" s="1"/>
  <c r="E15" i="4" s="1"/>
  <c r="D29" i="4"/>
  <c r="J33" i="4"/>
  <c r="J25" i="4"/>
  <c r="L27" i="4"/>
  <c r="D27" i="4" s="1"/>
  <c r="L5" i="4"/>
  <c r="L10" i="4"/>
  <c r="D10" i="4" s="1"/>
  <c r="E10" i="4" s="1"/>
  <c r="L9" i="4"/>
  <c r="D9" i="4" s="1"/>
  <c r="E9" i="4" s="1"/>
  <c r="L12" i="4"/>
  <c r="D12" i="4" s="1"/>
  <c r="E12" i="4" s="1"/>
  <c r="L22" i="4"/>
  <c r="D22" i="4" s="1"/>
  <c r="E22" i="4" s="1"/>
  <c r="L20" i="4"/>
  <c r="D20" i="4" s="1"/>
  <c r="E20" i="4" s="1"/>
  <c r="D5" i="4" l="1"/>
  <c r="L23" i="4"/>
  <c r="L33" i="4" s="1"/>
  <c r="D33" i="4" s="1"/>
  <c r="E8" i="4"/>
  <c r="E23" i="4" s="1"/>
  <c r="D23" i="4"/>
  <c r="L25" i="4" l="1"/>
  <c r="E5" i="4"/>
  <c r="E25" i="4" s="1"/>
  <c r="D25" i="4"/>
</calcChain>
</file>

<file path=xl/comments1.xml><?xml version="1.0" encoding="utf-8"?>
<comments xmlns="http://schemas.openxmlformats.org/spreadsheetml/2006/main">
  <authors>
    <author>04766507711</author>
  </authors>
  <commentList>
    <comment ref="B4" authorId="0" shapeId="0">
      <text>
        <r>
          <rPr>
            <sz val="8"/>
            <color indexed="81"/>
            <rFont val="Tahoma"/>
            <family val="2"/>
          </rPr>
          <t>Preencher 'Orçado p/ trimestre' com sinal positivo.</t>
        </r>
      </text>
    </comment>
    <comment ref="B7" authorId="0" shapeId="0">
      <text>
        <r>
          <rPr>
            <sz val="8"/>
            <color indexed="81"/>
            <rFont val="Tahoma"/>
            <family val="2"/>
          </rPr>
          <t>Preencher 'Orçado p/ trimestre' com sinal negativo.</t>
        </r>
      </text>
    </comment>
  </commentList>
</comments>
</file>

<file path=xl/sharedStrings.xml><?xml version="1.0" encoding="utf-8"?>
<sst xmlns="http://schemas.openxmlformats.org/spreadsheetml/2006/main" count="3642" uniqueCount="570">
  <si>
    <t>RELATÓRIO DE METAS FÍSICAS</t>
  </si>
  <si>
    <t>ÍNDICE</t>
  </si>
  <si>
    <t>Responsável pela informações:</t>
  </si>
  <si>
    <t>CPF:000.000.000/00</t>
  </si>
  <si>
    <t>1.1</t>
  </si>
  <si>
    <t>Repasse x de y do Contrato de Gestão</t>
  </si>
  <si>
    <t>1.2</t>
  </si>
  <si>
    <t>Outra receitas p/aplicação no objeto do TP</t>
  </si>
  <si>
    <t>1.3</t>
  </si>
  <si>
    <t>Rendimentos de aplicações financeiras</t>
  </si>
  <si>
    <t>1.4</t>
  </si>
  <si>
    <t>Outras receitas (especificar)</t>
  </si>
  <si>
    <t>2.1.1</t>
  </si>
  <si>
    <t>Salários</t>
  </si>
  <si>
    <t>2.1.2</t>
  </si>
  <si>
    <t>Vale transporte</t>
  </si>
  <si>
    <t>2.1.3</t>
  </si>
  <si>
    <t>Vale Alimentação</t>
  </si>
  <si>
    <t>2.1.4</t>
  </si>
  <si>
    <t>Pagamento a autônomos (RPA)</t>
  </si>
  <si>
    <t>2.1.5</t>
  </si>
  <si>
    <t>Estagiários</t>
  </si>
  <si>
    <t>2.1.6</t>
  </si>
  <si>
    <t>2.1.7</t>
  </si>
  <si>
    <t>FGTS</t>
  </si>
  <si>
    <t>2.1.8</t>
  </si>
  <si>
    <t>PIS sobre folha de pagamento</t>
  </si>
  <si>
    <t>2.1.9</t>
  </si>
  <si>
    <t>Benefícios</t>
  </si>
  <si>
    <t>2.1.10</t>
  </si>
  <si>
    <t>Outros gastos com pessoal (especificar)</t>
  </si>
  <si>
    <t xml:space="preserve">Despesas com Provisionamentos </t>
  </si>
  <si>
    <t>2.2.1</t>
  </si>
  <si>
    <t>Despesas com provisão para 13º Salário</t>
  </si>
  <si>
    <t>2.2.2</t>
  </si>
  <si>
    <t>Despesas com provisão para Férias</t>
  </si>
  <si>
    <t>2.2.3</t>
  </si>
  <si>
    <t>Rescisão contratual/ Multa FGTS</t>
  </si>
  <si>
    <t>2.2.4</t>
  </si>
  <si>
    <t>Outras despesas com provisionamento (especificar)</t>
  </si>
  <si>
    <t>2.3.1</t>
  </si>
  <si>
    <t>2.3.2</t>
  </si>
  <si>
    <t>2.3.3</t>
  </si>
  <si>
    <t>Assessoria Jurídica</t>
  </si>
  <si>
    <t>2.3.4</t>
  </si>
  <si>
    <t>2.3.5</t>
  </si>
  <si>
    <t>Consultoria (especificar)</t>
  </si>
  <si>
    <t>Despesas Gerais - Não Operacionais</t>
  </si>
  <si>
    <t>2.4.1</t>
  </si>
  <si>
    <t>Aluguel</t>
  </si>
  <si>
    <t>2.4.2</t>
  </si>
  <si>
    <t>2.4.3</t>
  </si>
  <si>
    <t xml:space="preserve">Telefone </t>
  </si>
  <si>
    <t>2.4.4</t>
  </si>
  <si>
    <t>Luz</t>
  </si>
  <si>
    <t>2.4.5</t>
  </si>
  <si>
    <t>IPTU</t>
  </si>
  <si>
    <t>2.4.6</t>
  </si>
  <si>
    <t>2.4.7</t>
  </si>
  <si>
    <t>Correios</t>
  </si>
  <si>
    <t>2.4.8</t>
  </si>
  <si>
    <t>Material de Consumo,Copa e Cozinha,Limpeza</t>
  </si>
  <si>
    <t>2.4.9</t>
  </si>
  <si>
    <t>2.4.10</t>
  </si>
  <si>
    <t>Instalações, Manutenção e Reparos</t>
  </si>
  <si>
    <t>2.4.11</t>
  </si>
  <si>
    <t>Tarifas bancárias</t>
  </si>
  <si>
    <t>2.4.12</t>
  </si>
  <si>
    <t>2.5.1</t>
  </si>
  <si>
    <t>Capacitação</t>
  </si>
  <si>
    <t>2.5.2</t>
  </si>
  <si>
    <t>Eventos</t>
  </si>
  <si>
    <t>2.5.3</t>
  </si>
  <si>
    <t>Seminários</t>
  </si>
  <si>
    <t>2.5.4</t>
  </si>
  <si>
    <t>Diárias</t>
  </si>
  <si>
    <t>2.5.5</t>
  </si>
  <si>
    <t>Passagens</t>
  </si>
  <si>
    <t>Aquisição de bens permanentes</t>
  </si>
  <si>
    <t>2.6.1</t>
  </si>
  <si>
    <t>Informática</t>
  </si>
  <si>
    <t>2.6.2</t>
  </si>
  <si>
    <t>Mobiliário</t>
  </si>
  <si>
    <t>2.6.3</t>
  </si>
  <si>
    <t>Equipamentos</t>
  </si>
  <si>
    <t>2.6.4</t>
  </si>
  <si>
    <t>CATEGORIA</t>
  </si>
  <si>
    <t>SALDO</t>
  </si>
  <si>
    <t>Gestão do TEIAS</t>
  </si>
  <si>
    <t>RH - ESF</t>
  </si>
  <si>
    <t>RH - ESB</t>
  </si>
  <si>
    <t>RH equipe NASF</t>
  </si>
  <si>
    <t>RH -Aten. Farmacêutica</t>
  </si>
  <si>
    <t>Ação Educ,Vigi, Promo.</t>
  </si>
  <si>
    <t xml:space="preserve">Contratos/Consumo </t>
  </si>
  <si>
    <t>Serv. RX/Ultrassom</t>
  </si>
  <si>
    <t>Sist.Info/Pront.Eletrô.</t>
  </si>
  <si>
    <t xml:space="preserve">Adaptação de Unidades </t>
  </si>
  <si>
    <t>Parte variável 1 (metas OS)</t>
  </si>
  <si>
    <t>Parte variável 2 (unidades de saúde)</t>
  </si>
  <si>
    <t>RUBRICA</t>
  </si>
  <si>
    <t>Justificativa</t>
  </si>
  <si>
    <t>TOTAL DE DESPESAS NO PERÍODO</t>
  </si>
  <si>
    <t>RESUMO</t>
  </si>
  <si>
    <t>SALDO ANTERIOR</t>
  </si>
  <si>
    <t>SALDO ANTERIOR EM CONTA CORRENTE</t>
  </si>
  <si>
    <t>SALDO ANTERIOR EM APLICAÇÃO FINANCEIRA</t>
  </si>
  <si>
    <t>TOTAL DA RECEITA</t>
  </si>
  <si>
    <t>TOTAL DAS DESPESAS</t>
  </si>
  <si>
    <t>RESULTADO TOTAL ACUMULADO</t>
  </si>
  <si>
    <t>Item</t>
  </si>
  <si>
    <t>Unidade de medida</t>
  </si>
  <si>
    <t>PREVISTO NO PERÍODO</t>
  </si>
  <si>
    <t>REALIZADO</t>
  </si>
  <si>
    <t>MÊS/ANO</t>
  </si>
  <si>
    <t>1ªCTA 2011</t>
  </si>
  <si>
    <t xml:space="preserve"> </t>
  </si>
  <si>
    <t>2ªCTA 2011</t>
  </si>
  <si>
    <t>3ªCTA 2011</t>
  </si>
  <si>
    <t>4ªCTA 2011</t>
  </si>
  <si>
    <t>RH (B) = (c+d+e+f)</t>
  </si>
  <si>
    <t>c) Clínicas da Família - Equipes de Saúde da Família</t>
  </si>
  <si>
    <t>nº de equipes</t>
  </si>
  <si>
    <t>d) Clínicas da Família - Equipes tipo II de Saúde Bucal</t>
  </si>
  <si>
    <t>e) Clínicas da Família - Equipes de Atenção Farmacêutica (uma por clínica)</t>
  </si>
  <si>
    <t>f) NASF</t>
  </si>
  <si>
    <t>Manutenção das unidades (C) = (g+h+i+j)</t>
  </si>
  <si>
    <t>g) Ações de educação, vigilância e promoção da saúde</t>
  </si>
  <si>
    <t>(Ações de dengue)</t>
  </si>
  <si>
    <t>h) Contratos e consumo - unidades de atenção primária</t>
  </si>
  <si>
    <t>i) Serviços de Raio X e Ultrassom</t>
  </si>
  <si>
    <t>nº de Clínicas da Família</t>
  </si>
  <si>
    <t>j) Sistemas de Informação / prontuário eletrônico</t>
  </si>
  <si>
    <t>VALOR DA DESPESA / RECEITA</t>
  </si>
  <si>
    <t>Transferência de recursos entre contratos</t>
  </si>
  <si>
    <t>2.3.6</t>
  </si>
  <si>
    <t>2.3.7</t>
  </si>
  <si>
    <t>2.3.8</t>
  </si>
  <si>
    <t>Serviços de Lavanderia</t>
  </si>
  <si>
    <t>Serviços de Limpeza e Conservação</t>
  </si>
  <si>
    <t>Serviços de Informática</t>
  </si>
  <si>
    <t>Outros serviços terceirizados (especificar)</t>
  </si>
  <si>
    <t>Locação de Veículos</t>
  </si>
  <si>
    <t>2.3.9</t>
  </si>
  <si>
    <t>Outras Despesas Não-Operacionais</t>
  </si>
  <si>
    <t>2.5.6</t>
  </si>
  <si>
    <t>Outras Despesas Operacionais (especificar)</t>
  </si>
  <si>
    <t>Invest. / Resgates de Aplicações Financeiras</t>
  </si>
  <si>
    <t>SALDO DE RECURSOS NO PERÍODO</t>
  </si>
  <si>
    <t>Conciliação Sumário x Quadro 2</t>
  </si>
  <si>
    <t>INSS - Patronal</t>
  </si>
  <si>
    <t>f) CAPIS</t>
  </si>
  <si>
    <t>PC</t>
  </si>
  <si>
    <t>2.3.10</t>
  </si>
  <si>
    <t xml:space="preserve">Auditoria externa </t>
  </si>
  <si>
    <t>Serviços Gráficos</t>
  </si>
  <si>
    <t>Condomínio</t>
  </si>
  <si>
    <t>Cartório</t>
  </si>
  <si>
    <t>Material de Escritório</t>
  </si>
  <si>
    <t>Gestão da CAP</t>
  </si>
  <si>
    <t>ORÇADO p/ Trimestre</t>
  </si>
  <si>
    <t>RECEBIDO no Trimestre</t>
  </si>
  <si>
    <t>GASTO no Trimestre</t>
  </si>
  <si>
    <t>Repasse parcela do Contrato de Gestão</t>
  </si>
  <si>
    <t>Unidade</t>
  </si>
  <si>
    <r>
      <t>Período: 01/</t>
    </r>
    <r>
      <rPr>
        <i/>
        <sz val="10"/>
        <rFont val="Arial"/>
        <family val="2"/>
      </rPr>
      <t>03/2012</t>
    </r>
    <r>
      <rPr>
        <sz val="10"/>
        <rFont val="Arial"/>
        <family val="2"/>
      </rPr>
      <t xml:space="preserve"> a 31/05/2012</t>
    </r>
  </si>
  <si>
    <t>*</t>
  </si>
  <si>
    <t>SALDO ANTERIOR EM POUPANÇA</t>
  </si>
  <si>
    <t>2.1.11</t>
  </si>
  <si>
    <t>1.5</t>
  </si>
  <si>
    <t>Devolução de Pagamento</t>
  </si>
  <si>
    <t>Serviços Tomados</t>
  </si>
  <si>
    <t>DIGITALIZAÇÃO DE DOCUMENTOS</t>
  </si>
  <si>
    <t>Centro de Atenção Psicossocial - CAPS</t>
  </si>
  <si>
    <t xml:space="preserve">CPF: 018.168.927-85       </t>
  </si>
  <si>
    <t>OBS</t>
  </si>
  <si>
    <t>UNIDADE</t>
  </si>
  <si>
    <t>VINCULAÇÃO</t>
  </si>
  <si>
    <t>CODIGO</t>
  </si>
  <si>
    <t>Gastos com pessoal</t>
  </si>
  <si>
    <t>Despesas Operacionais</t>
  </si>
  <si>
    <t>Código</t>
  </si>
  <si>
    <t>JUSTIFICATIVA</t>
  </si>
  <si>
    <t>Devolução de pagamento indevido, realizado dia (  ).</t>
  </si>
  <si>
    <t>Folha de pagamento.</t>
  </si>
  <si>
    <t>Repasse da parcela do termo do contrato de gestão.</t>
  </si>
  <si>
    <t>Rendimentos de aplicação financeira (  ) do Banco do Brasil.</t>
  </si>
  <si>
    <t>Referente ao pagamento do vale transporte.</t>
  </si>
  <si>
    <t>Referente ao pagamento do vale alimentação / refeição.</t>
  </si>
  <si>
    <t>CNPJ / CPF / CÓDIGO FISCAL</t>
  </si>
  <si>
    <t>Referente ao INSS sobre folha de pagamento.</t>
  </si>
  <si>
    <t>Referente ao FGTS sobre folha de pagamento.</t>
  </si>
  <si>
    <t>Referente ao PIS sobre folha de pagamento.</t>
  </si>
  <si>
    <t>Recibo de férias.</t>
  </si>
  <si>
    <t>Referente ao pagamento do 13º salário.</t>
  </si>
  <si>
    <t>Termo de rescisão do contrato de trabalho / FGTS rescisório.</t>
  </si>
  <si>
    <t>Referente aos serviços de lavagem de rouparia hospitalar.</t>
  </si>
  <si>
    <t>Referente a prestação de serviços de locação de veículos</t>
  </si>
  <si>
    <t>Referente a prestação de serviços</t>
  </si>
  <si>
    <t>Referente ao pagamento de aluguel</t>
  </si>
  <si>
    <t>Tarifa pagto</t>
  </si>
  <si>
    <t>Referente a compra de</t>
  </si>
  <si>
    <t>Apoio a gestão do TEIAS  - OSS - Saúde da Família</t>
  </si>
  <si>
    <t>Rh Equipes  de Saúde da Família</t>
  </si>
  <si>
    <t>Contratos,  consumo  e promoção  - unidades  de atenção primária</t>
  </si>
  <si>
    <t>Serviços  de Oftalmologia Basica,  Raio X e  Ultrassom  e protese dentaria</t>
  </si>
  <si>
    <t>Sistemas  de Informação / prontuário  eletrônico  e Telefonia Saúde da Família</t>
  </si>
  <si>
    <t>Rh Equipes  de Serv Apoio Especializado/NASF</t>
  </si>
  <si>
    <t>Sistemas  de Informação / prontuário  eletrônico  e Telefonia  - NASF</t>
  </si>
  <si>
    <t>RH - CAPS</t>
  </si>
  <si>
    <t>Consumo  - CAPS</t>
  </si>
  <si>
    <t>Apoio a gestão CAPS</t>
  </si>
  <si>
    <t>Adaptações de instalações / equipamentos</t>
  </si>
  <si>
    <t>Saldo Total</t>
  </si>
  <si>
    <t>Água e Esgoto</t>
  </si>
  <si>
    <t>2.4.13</t>
  </si>
  <si>
    <t>Referente a despesa com serviço de telefonia.</t>
  </si>
  <si>
    <t>Referente a despesa com água e esgoto.</t>
  </si>
  <si>
    <t>Referente a despesa com energia elétrica.</t>
  </si>
  <si>
    <t>Referente a despesa com IPTU.</t>
  </si>
  <si>
    <t>Parte variável - 1</t>
  </si>
  <si>
    <t>Parte variável - 2</t>
  </si>
  <si>
    <t>Parte variável - 3</t>
  </si>
  <si>
    <t>Parte variável 3</t>
  </si>
  <si>
    <t>DESP FGV</t>
  </si>
  <si>
    <t>01.01.01</t>
  </si>
  <si>
    <t>01.01.02</t>
  </si>
  <si>
    <t>01.01.03</t>
  </si>
  <si>
    <t>01.02.01</t>
  </si>
  <si>
    <t>01.03.01</t>
  </si>
  <si>
    <t>IRRF sobre folha de pagamento</t>
  </si>
  <si>
    <t>01.03.04</t>
  </si>
  <si>
    <t>01.03.05</t>
  </si>
  <si>
    <t>01.03.07</t>
  </si>
  <si>
    <t>01.04.01</t>
  </si>
  <si>
    <t>01.05.01</t>
  </si>
  <si>
    <t>03.08.01</t>
  </si>
  <si>
    <t>03.07.01</t>
  </si>
  <si>
    <t>03.14.01</t>
  </si>
  <si>
    <t>03.18.01</t>
  </si>
  <si>
    <t>03.19.05</t>
  </si>
  <si>
    <t>03.05.01</t>
  </si>
  <si>
    <t>05.01.01</t>
  </si>
  <si>
    <t>05.02.01</t>
  </si>
  <si>
    <t>04.05.01</t>
  </si>
  <si>
    <t>03.22.02</t>
  </si>
  <si>
    <t>05.07.01</t>
  </si>
  <si>
    <t>02.01.01</t>
  </si>
  <si>
    <t>08.01.01</t>
  </si>
  <si>
    <t>03.20.01</t>
  </si>
  <si>
    <t>06.01.02</t>
  </si>
  <si>
    <t>06.02.01</t>
  </si>
  <si>
    <t>Referente ao IRRF sobre folha de pagamento.</t>
  </si>
  <si>
    <t>FAVORECIDO</t>
  </si>
  <si>
    <t>Apoio a gestão da CAP - Saude da Família</t>
  </si>
  <si>
    <t>Sede Viva Rio</t>
  </si>
  <si>
    <t>Cap 2.1</t>
  </si>
  <si>
    <t>SUMÁRIO     AP 2.1</t>
  </si>
  <si>
    <t>CAPS Maria do Socorro Santos</t>
  </si>
  <si>
    <t>CF Cantagalo Pavao Pavaozinho</t>
  </si>
  <si>
    <t>CF Maria do Socorro Silva e Souza</t>
  </si>
  <si>
    <t>CF Rinaldo De Lamare</t>
  </si>
  <si>
    <t>CF Santa Marta</t>
  </si>
  <si>
    <t>CMS Chapeu Mangueira Babilonia</t>
  </si>
  <si>
    <t>CMS Dom Helder Camara</t>
  </si>
  <si>
    <t>CMS Dr Albert Sabin</t>
  </si>
  <si>
    <t>CMS Dr Rodolpho Perisse</t>
  </si>
  <si>
    <t>CMS Joao Barros Barreto</t>
  </si>
  <si>
    <t>CMS Manoel Jose Ferreira</t>
  </si>
  <si>
    <t>CMS Pindaro De Carvalho Rodrigues</t>
  </si>
  <si>
    <t>CMS Vila Canoas</t>
  </si>
  <si>
    <t>Nasf 2.1</t>
  </si>
  <si>
    <t>Pagamentos indevidos a serem estornados</t>
  </si>
  <si>
    <t>2.4.14</t>
  </si>
  <si>
    <t>Saldo em conta Poupança</t>
  </si>
  <si>
    <t>Responsável pela informação: Thiago Lopes Pinheiro</t>
  </si>
  <si>
    <t>Saldo em conta corrente - Provisionamento</t>
  </si>
  <si>
    <t>NF</t>
  </si>
  <si>
    <t>CAPS Franco Basaglia</t>
  </si>
  <si>
    <t>Prestação de serviços de assessoria jurídica.</t>
  </si>
  <si>
    <t>Serviços de Segurança e Vigilância</t>
  </si>
  <si>
    <t>CF Rocha Maia</t>
  </si>
  <si>
    <t>NUM_SEQ</t>
  </si>
  <si>
    <t>PROC_INSTR</t>
  </si>
  <si>
    <t>NUM_OS</t>
  </si>
  <si>
    <t>NOME_OS</t>
  </si>
  <si>
    <t>ANO_CTR_GESTAO</t>
  </si>
  <si>
    <t>NUM_CTR_GESTAO</t>
  </si>
  <si>
    <t>CNPJ_OS</t>
  </si>
  <si>
    <t>RAZAO_SOCIAL_OS</t>
  </si>
  <si>
    <t>UA</t>
  </si>
  <si>
    <t>DESC_UA</t>
  </si>
  <si>
    <t>DATA_NF</t>
  </si>
  <si>
    <t>CNPJ_FORN</t>
  </si>
  <si>
    <t>RAZAO_SOCIAL_FORN</t>
  </si>
  <si>
    <t>MAT_OU_SERV</t>
  </si>
  <si>
    <t>COD_MAT_SERV</t>
  </si>
  <si>
    <t>DESC_MAT_SERV</t>
  </si>
  <si>
    <t>UNID_MED</t>
  </si>
  <si>
    <t>QTD</t>
  </si>
  <si>
    <t>PREC_UNIT</t>
  </si>
  <si>
    <t>VLR_TOT_ITEM</t>
  </si>
  <si>
    <t>MES_ANO</t>
  </si>
  <si>
    <t>2.4.15</t>
  </si>
  <si>
    <t>Transferência de provisionamento de colaboradores (Pessoal / Encargos / Provisão)</t>
  </si>
  <si>
    <t>Saldo  em conta corrente e investimentos</t>
  </si>
  <si>
    <t>investimento Provisionamento</t>
  </si>
  <si>
    <t>CDB Execução</t>
  </si>
  <si>
    <t>CDB Provisão</t>
  </si>
  <si>
    <t>2.1.12</t>
  </si>
  <si>
    <t>Empréstimo Consignado</t>
  </si>
  <si>
    <t>Referente ao pagamento de empréstimo consignado, sobre folha de pagamento.</t>
  </si>
  <si>
    <t>01.03.08</t>
  </si>
  <si>
    <t>Abril</t>
  </si>
  <si>
    <t>Maio</t>
  </si>
  <si>
    <t>Junho</t>
  </si>
  <si>
    <t>Período: 01/04/2018 a 30/06/2018</t>
  </si>
  <si>
    <t>RIO DE JANEIRO, 11/07/2018.</t>
  </si>
  <si>
    <t>COD. DO CONTRATO</t>
  </si>
  <si>
    <t>OBJETO</t>
  </si>
  <si>
    <t>PERÍODO</t>
  </si>
  <si>
    <t>DATA_ PAGAMENTO</t>
  </si>
  <si>
    <t>NOTA FISCAL/RECIBO</t>
  </si>
  <si>
    <t>Demonstrativo de valores pagos a fornecedores e prestadores de serviço, com indicação da denominação e do número do CPF - Cadastro de Pessoas
Fisicas ou CNPJ - Cadastro Nacional de Pessoa Juridica dos beneficiários</t>
  </si>
  <si>
    <t xml:space="preserve">TIPO </t>
  </si>
  <si>
    <t>.</t>
  </si>
  <si>
    <t>16.727.386/0001-78</t>
  </si>
  <si>
    <t>OUTROS</t>
  </si>
  <si>
    <t>BOLETO</t>
  </si>
  <si>
    <t>Riopar Participacoes SA</t>
  </si>
  <si>
    <t>18.963.475/0001-49</t>
  </si>
  <si>
    <t>18.283.401/0001-61</t>
  </si>
  <si>
    <t>01.672.249/0001-06</t>
  </si>
  <si>
    <t>04.069.709/0001-02</t>
  </si>
  <si>
    <t>Audisa Consultores Associados SS</t>
  </si>
  <si>
    <t>Vh E M Papelaria E Informatica Ltda</t>
  </si>
  <si>
    <t>Status Informatica Ltda</t>
  </si>
  <si>
    <t>Bionexo Do Brasil S A</t>
  </si>
  <si>
    <t>059/2023-TC</t>
  </si>
  <si>
    <t>SM AP 1.0-3.1</t>
  </si>
  <si>
    <t/>
  </si>
  <si>
    <t>76.535.764/0001-43</t>
  </si>
  <si>
    <t>36.301.724/0001-12</t>
  </si>
  <si>
    <t>47.714.301/0001-40</t>
  </si>
  <si>
    <t>24.241.246/0001-13</t>
  </si>
  <si>
    <t>40.812.708/0001-61</t>
  </si>
  <si>
    <t>36.046.943/0001-00</t>
  </si>
  <si>
    <t>44.386.771/0001-34</t>
  </si>
  <si>
    <t>60.444.437/0001-46</t>
  </si>
  <si>
    <t>26.373.604/0001-77</t>
  </si>
  <si>
    <t>36.221.279/0001-80</t>
  </si>
  <si>
    <t>22.311.694/0001-10</t>
  </si>
  <si>
    <t>18.464.526/0001-98</t>
  </si>
  <si>
    <t>08.824.171/0002-28</t>
  </si>
  <si>
    <t>49.327.402/0001-94</t>
  </si>
  <si>
    <t>46.945.928/0001-40</t>
  </si>
  <si>
    <t>46.124.738/0001-61</t>
  </si>
  <si>
    <t>36.360.101/0001-10</t>
  </si>
  <si>
    <t>47.866.934/0001-74</t>
  </si>
  <si>
    <t>16.670.085/0011-27</t>
  </si>
  <si>
    <t>00.802.610/0001-09</t>
  </si>
  <si>
    <t>21.960.230/0001-72</t>
  </si>
  <si>
    <t>42.724.523/0001-20</t>
  </si>
  <si>
    <t>02.558.157/0001-62</t>
  </si>
  <si>
    <t>19.427.033/0001-40</t>
  </si>
  <si>
    <t>19.499.210/0001-02</t>
  </si>
  <si>
    <t>42.644.220/0001-06</t>
  </si>
  <si>
    <t>34.028.316/0002-94</t>
  </si>
  <si>
    <t>04.842.765/0001-20</t>
  </si>
  <si>
    <t>02.478.800/0001-48</t>
  </si>
  <si>
    <t>01.513.667/0001-50</t>
  </si>
  <si>
    <t>32.035.115/0001-08</t>
  </si>
  <si>
    <t>37.405.527/0001-06</t>
  </si>
  <si>
    <t>13.743.519/0001-01</t>
  </si>
  <si>
    <t>16.543.487/0001-99</t>
  </si>
  <si>
    <t>11.972.497/0001-26</t>
  </si>
  <si>
    <t>22.755.266/0003-49</t>
  </si>
  <si>
    <t>21.986.074/0001-19</t>
  </si>
  <si>
    <t>FOLHA</t>
  </si>
  <si>
    <t>RECIBO</t>
  </si>
  <si>
    <t>DARF</t>
  </si>
  <si>
    <t>PGRCT</t>
  </si>
  <si>
    <t>Oi S A</t>
  </si>
  <si>
    <t>Anna Paula Azevedo Pereira Rodrigues 15967092781</t>
  </si>
  <si>
    <t>Johny Silva Marinho 13096843759</t>
  </si>
  <si>
    <t>Caroprese Adm De Imoveis Ltda</t>
  </si>
  <si>
    <t>Hm1 Grafica E Locacoes Eireli Me</t>
  </si>
  <si>
    <t>Labanca Advocacia</t>
  </si>
  <si>
    <t>Bruna Carvalho Barbosa 12691109771</t>
  </si>
  <si>
    <t>Carlos Alessandro Tavares da Silva 05139680750</t>
  </si>
  <si>
    <t>Light Servicos De Eletricidade S A</t>
  </si>
  <si>
    <t>Frontmed Produtos Hospitalares Ltda</t>
  </si>
  <si>
    <t>Carla Vieira da Costa 08265489706</t>
  </si>
  <si>
    <t>Fundo De Garantia Do Tempo De Servico  Fgts</t>
  </si>
  <si>
    <t>Tera Tecnologia e Seguranca da informacao Eireli</t>
  </si>
  <si>
    <t>Siqueira Malheiros Sociedade de Advogados</t>
  </si>
  <si>
    <t>JCM Niteroi Refrigeracao Ltda</t>
  </si>
  <si>
    <t>Meir Consultoria Ltda</t>
  </si>
  <si>
    <t>Claudio Lima da Silva 08882314740</t>
  </si>
  <si>
    <t>Humberto De Campos De Paula Junior 05630553755</t>
  </si>
  <si>
    <t>Instituto Rede Incluir de Desen Profissional Inclusivo Cultural e Desportivo</t>
  </si>
  <si>
    <t>Ticket Servicos SA</t>
  </si>
  <si>
    <t>Localiza Rent A Car SA</t>
  </si>
  <si>
    <t>Elevadores Acel Ltda</t>
  </si>
  <si>
    <t>Sh Consultoria Ocupacional Ltda Epp</t>
  </si>
  <si>
    <t>Centenario Servicos E Tecnologia Ltda</t>
  </si>
  <si>
    <t>Jorge Luiz Cabral</t>
  </si>
  <si>
    <t>Secretaria Da Receita Federal Do Brasil</t>
  </si>
  <si>
    <t>Telefonica Brasil Sa</t>
  </si>
  <si>
    <t>Instituto Nacional da Seguridade Social</t>
  </si>
  <si>
    <t>Marcos Silva Lengruber</t>
  </si>
  <si>
    <t>Arquivei Servicos On Line Ltda</t>
  </si>
  <si>
    <t>Aguas do Rio 4 Spe SA</t>
  </si>
  <si>
    <t>Empresa Brasileira De Correios E Telegrafos</t>
  </si>
  <si>
    <t>Netway Telecom Ltda</t>
  </si>
  <si>
    <t>Chada Comercio E Servicos Ltda</t>
  </si>
  <si>
    <t>Kaique Comercio E Servicos Eireli Epp</t>
  </si>
  <si>
    <t>Assad 187 Moda Infantil Ltda</t>
  </si>
  <si>
    <t>Andrade E Raphael Alves Servicos Ltda</t>
  </si>
  <si>
    <t>Seven Logistics Ltda Me</t>
  </si>
  <si>
    <t>Brj Rent A Car Ltda</t>
  </si>
  <si>
    <t>Print Mailing Com Ser e Ass Tec Ltda - EPP</t>
  </si>
  <si>
    <t>Access Gestao De Documentos Ltda</t>
  </si>
  <si>
    <t>Prudential Do Brasil Vida Em Grupo S.A.</t>
  </si>
  <si>
    <t>Rendimento de Aplicacoes Financeiras</t>
  </si>
  <si>
    <t>CAPSad III Miriam Makeba</t>
  </si>
  <si>
    <t>CAPS III Ernesto Nazareth</t>
  </si>
  <si>
    <t>CAPS III Fernando Diniz</t>
  </si>
  <si>
    <t>CAPSi II Ilha do Governador</t>
  </si>
  <si>
    <t>CAPSi II Visconde de Sabugosa</t>
  </si>
  <si>
    <t>Equipe Multiprofissional de Saúde Mental - Alemão</t>
  </si>
  <si>
    <t>Unidade de Acolhimento Adulto Metamorfose Ambulante</t>
  </si>
  <si>
    <t>37.314.768/0001-40</t>
  </si>
  <si>
    <t>30.714.851/0001-67</t>
  </si>
  <si>
    <t>53.113.791/0012-85</t>
  </si>
  <si>
    <t>26.922.076/0001-68</t>
  </si>
  <si>
    <t>09.077.954/0001-77</t>
  </si>
  <si>
    <t>34.331.647/0001-18</t>
  </si>
  <si>
    <t>29.895.270/0001-90</t>
  </si>
  <si>
    <t>06.970.328/0001-17</t>
  </si>
  <si>
    <t>24.875.483/0001-36</t>
  </si>
  <si>
    <t>60.701.190/0001-04</t>
  </si>
  <si>
    <t>01.154.827/0001-12</t>
  </si>
  <si>
    <t>10.419.473/0001-81</t>
  </si>
  <si>
    <t>32.573.503/0001-42</t>
  </si>
  <si>
    <t>PGPA</t>
  </si>
  <si>
    <t>PGEMPR</t>
  </si>
  <si>
    <t>IR</t>
  </si>
  <si>
    <t>Shirley de Jesus Rocha</t>
  </si>
  <si>
    <t>Ceos It Solutions Tecnologia da Informacao LTDA</t>
  </si>
  <si>
    <t>Rio De Janeiro Cartorio 10 Oficiais De Notas</t>
  </si>
  <si>
    <t>Totvs S A</t>
  </si>
  <si>
    <t>Ch Gerenciamento Ltda</t>
  </si>
  <si>
    <t>Restaurante Nova Rodovia 2007 Ltda</t>
  </si>
  <si>
    <t>Graziella Mazzali Albarello 038645341012</t>
  </si>
  <si>
    <t>L P Veridiano da Silva Telecomunicacoes</t>
  </si>
  <si>
    <t>Dr Comercio De Descartaveis Ltda</t>
  </si>
  <si>
    <t>Essencial Rio Distrib De Prod Medicos E Hospitalares Ltda</t>
  </si>
  <si>
    <t>Banco Itau Sa</t>
  </si>
  <si>
    <t>Fenix Distribuidora De Materiais Medico Hospitalar Ltda</t>
  </si>
  <si>
    <t>Rcx Network Servicos De Informatica</t>
  </si>
  <si>
    <t>Impacto Comercio E Servicos Eletro E Eletronico Ltda</t>
  </si>
  <si>
    <t>Instituto Nacional Do Seguro Social  Inss</t>
  </si>
  <si>
    <t>Herlau Atacadista De Produtos Hospitalares Ltda</t>
  </si>
  <si>
    <t>Secretaria da Receita Federal do Brasil</t>
  </si>
  <si>
    <t>Centro de Convivência e Cultura Nereu Lopes - AP 3.1</t>
  </si>
  <si>
    <t>Folha de pagamento</t>
  </si>
  <si>
    <t>Avante Brasil Comercio Eireli Me</t>
  </si>
  <si>
    <t>Techanav Solucoes Em Equipamento E Comercio Atacadista E Varejista Ltda</t>
  </si>
  <si>
    <t>Gmb Comercio E Servicos Ltda</t>
  </si>
  <si>
    <t>Gabrigas Transporte E Comercio Ltda</t>
  </si>
  <si>
    <t>50.174.927 Paulo Henrique de Andrade Silva</t>
  </si>
  <si>
    <t>RPA</t>
  </si>
  <si>
    <t>Jessica De Gondra Ferreira Pecanha</t>
  </si>
  <si>
    <t>Sodexo Pass Do Brasil Serv De Gestao De Desp E Frota Ltda</t>
  </si>
  <si>
    <t>GUIA</t>
  </si>
  <si>
    <t>Knewin Inteligencia em Recuperacao</t>
  </si>
  <si>
    <t xml:space="preserve">TIM SA </t>
  </si>
  <si>
    <t>Lasant Construcoes Ltda</t>
  </si>
  <si>
    <t>New Visual Confeccoes LTDA  EPP</t>
  </si>
  <si>
    <t>Caminhas Comercial Ltda</t>
  </si>
  <si>
    <t>Macservice Servicos Tecnicos E Comercio Ltda</t>
  </si>
  <si>
    <t>Adalberto Da Silva Mello Junio</t>
  </si>
  <si>
    <t>22.706.161/0001-38</t>
  </si>
  <si>
    <t>33.518.624/0001-54</t>
  </si>
  <si>
    <t>28.834.487/0001-27</t>
  </si>
  <si>
    <t>03.596.642/0001-93</t>
  </si>
  <si>
    <t>50.174.927/0001-16</t>
  </si>
  <si>
    <t>20.211.412/0001-88</t>
  </si>
  <si>
    <t>13.106.352/0001-78</t>
  </si>
  <si>
    <t>02.421.421/0001-11</t>
  </si>
  <si>
    <t>16.432.951/0001-70</t>
  </si>
  <si>
    <t>28.584.183/0001-59</t>
  </si>
  <si>
    <t>32.313.421/0001-69</t>
  </si>
  <si>
    <t>10.443.559/0001-40</t>
  </si>
  <si>
    <t>47.960.306/0001-53</t>
  </si>
  <si>
    <t>29.399.062/0001-08</t>
  </si>
  <si>
    <t>28.541.937/0001-93</t>
  </si>
  <si>
    <t>29.843.853/0001-77</t>
  </si>
  <si>
    <t>47.526.862/0001-16</t>
  </si>
  <si>
    <t>39.077.151/0001-83</t>
  </si>
  <si>
    <t>07.093.083/0001-50</t>
  </si>
  <si>
    <t>06.932.926/0001-00</t>
  </si>
  <si>
    <t>14.472.183/0001-52</t>
  </si>
  <si>
    <t>49.475.548/0001-87</t>
  </si>
  <si>
    <t>43.050.645/0001-41</t>
  </si>
  <si>
    <t>76.535.764/0331-57</t>
  </si>
  <si>
    <t>20.956.382/0001-39</t>
  </si>
  <si>
    <t>44.280.908/0001-71</t>
  </si>
  <si>
    <t>39.244.052/0001-49</t>
  </si>
  <si>
    <t>18.928.807/0001-54</t>
  </si>
  <si>
    <t>31.011.124/0001-04</t>
  </si>
  <si>
    <t>17.192.451/0001-70</t>
  </si>
  <si>
    <t>47.009.889/0001-31</t>
  </si>
  <si>
    <t>08.824.171/0043-04</t>
  </si>
  <si>
    <t>15.011.202/0001-06</t>
  </si>
  <si>
    <t>03.912.365/0001-80</t>
  </si>
  <si>
    <t>07.628.919/0001-73</t>
  </si>
  <si>
    <t>15.802.592/0001-32</t>
  </si>
  <si>
    <t>31.292.900/0001-83</t>
  </si>
  <si>
    <t>24.487.206/0001-56</t>
  </si>
  <si>
    <t>29.801.815/0001-51</t>
  </si>
  <si>
    <t>32.620.794/0001-82</t>
  </si>
  <si>
    <t>05.476.401/0001-36</t>
  </si>
  <si>
    <t>30.003.090/0001-35</t>
  </si>
  <si>
    <t>Devolução de TED</t>
  </si>
  <si>
    <t>N.A.Magalhaes - Comercio E Servicos De Cartoes De Identificacao</t>
  </si>
  <si>
    <t>Secretaria Municipal De Fazenda</t>
  </si>
  <si>
    <t>R2 S Abrahao Comercio E Servicos Eireli</t>
  </si>
  <si>
    <t>Sw Servicos Graficos Ltda</t>
  </si>
  <si>
    <t>C.A. Produtos Medicos E Hospitalar Ltda</t>
  </si>
  <si>
    <t>Framot Bazar E Utilidades Ltda</t>
  </si>
  <si>
    <t>Claumat Comercio E Servico De Moveis E Equipamentos</t>
  </si>
  <si>
    <t>Ldb Rio Comercial Cientifica Ltda  Epp</t>
  </si>
  <si>
    <t>Rosangela Pereira das Chagas</t>
  </si>
  <si>
    <t>Marcus Vinicius Pereira da Silva da Conceicao</t>
  </si>
  <si>
    <t>Evonaldo Batista Martins 93556101734</t>
  </si>
  <si>
    <t>Oi SA  Em Recuperacao Judicial</t>
  </si>
  <si>
    <t>Transferencia de provisioanmento</t>
  </si>
  <si>
    <t>A Hidra Transporte E Captacao De Agua</t>
  </si>
  <si>
    <t>Victor Tavares De Souza</t>
  </si>
  <si>
    <t>MVE Comunicacao Visual Ltda</t>
  </si>
  <si>
    <t>Raphael Calazans De Souza</t>
  </si>
  <si>
    <t>Luisa Trindade Maia Brand</t>
  </si>
  <si>
    <t>Impacto Comercio de Equipamentos Eletro Eletronico Ltda</t>
  </si>
  <si>
    <t>Uniar Comercio De EletroEletronicos E Servicos Ltda</t>
  </si>
  <si>
    <t>Fabio Moutinho dos Santos</t>
  </si>
  <si>
    <t>Guanabara Construcoes Ltda</t>
  </si>
  <si>
    <t>Banco Itaucard Sa</t>
  </si>
  <si>
    <t>Devolução de Pagamento idevido</t>
  </si>
  <si>
    <t>Clinique Servicos Medicos Ltda</t>
  </si>
  <si>
    <t>J. C. M. Niteroi Refrigeracao Ltda</t>
  </si>
  <si>
    <t>Estater Tecnologia E Servicos Ltda</t>
  </si>
  <si>
    <t>Bonanza Saneamento Ltda</t>
  </si>
  <si>
    <t>Arte Rapida Publicidade Marketing E Servicos Ltda</t>
  </si>
  <si>
    <t>Patricia Da Silva Oliveira 05645827783</t>
  </si>
  <si>
    <t>Nova Ajes Comercial Eireli</t>
  </si>
  <si>
    <t>SEAOPEN REFRIGERACAO E MOVEIS LTDA</t>
  </si>
  <si>
    <t>Marcia C A Queiroz</t>
  </si>
  <si>
    <t>Tcs  Tecnologia Compartilhada SA</t>
  </si>
  <si>
    <t>Dayse dos Santos Leal</t>
  </si>
  <si>
    <t>Simone Da Conceicao Souza</t>
  </si>
  <si>
    <t>Ks Ferreira - Solucoes Tecnologicas</t>
  </si>
  <si>
    <t>Claudia Maria Da Rocha Deveza 01157888755</t>
  </si>
  <si>
    <t>Folha de Pagamento Piso Salarial</t>
  </si>
  <si>
    <t>Elton Silva Ribeiro</t>
  </si>
  <si>
    <t>2023/67589</t>
  </si>
  <si>
    <t>2023/67601</t>
  </si>
  <si>
    <t>2023/67617</t>
  </si>
  <si>
    <t>2023/67632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</si>
</sst>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7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&quot;R$&quot;* #,##0.00_-;\-&quot;R$&quot;* #,##0.00_-;_-&quot;R$&quot;* &quot;-&quot;??_-;_-@_-"/>
    <numFmt numFmtId="165" formatCode="_(&quot;R$ &quot;* #,##0.00_);_(&quot;R$ &quot;* \(#,##0.00\);_(&quot;R$ &quot;* &quot;-&quot;??_);_(@_)"/>
    <numFmt numFmtId="166" formatCode="_(* #,##0.00_);_(* \(#,##0.00\);_(* &quot;-&quot;??_);_(@_)"/>
    <numFmt numFmtId="167" formatCode="_(&quot;R$ &quot;* #,##0.00_);_(&quot;R$ &quot;* \(#,##0.00\);_(&quot;R$ &quot;* \-??_);_(@_)"/>
    <numFmt numFmtId="168" formatCode="dd/mm/yy;@"/>
    <numFmt numFmtId="169" formatCode="_(* #,##0.00_);_(* \(#,##0.00\);_(* \-??_);_(@_)"/>
    <numFmt numFmtId="170" formatCode="mm/yy"/>
    <numFmt numFmtId="171" formatCode="[$-416]d\-mmm;@"/>
    <numFmt numFmtId="172" formatCode="_-&quot;R$&quot;\ * #,##0.0000_-;\-&quot;R$&quot;\ * #,##0.0000_-;_-&quot;R$&quot;\ * &quot;-&quot;??_-;_-@_-"/>
    <numFmt numFmtId="173" formatCode="&quot; &quot;#,##0.00&quot; &quot;;&quot; (&quot;#,##0.00&quot;)&quot;;&quot; -&quot;#&quot; &quot;;&quot; &quot;@&quot; &quot;"/>
    <numFmt numFmtId="174" formatCode="[$-416]General"/>
    <numFmt numFmtId="175" formatCode="[$-416]0%"/>
    <numFmt numFmtId="176" formatCode="_-* #,##0.00_-;\-* #,##0.00_-;_-* \-??_-;_-@_-"/>
    <numFmt numFmtId="177" formatCode="[$-416]mmmm/yyyy"/>
    <numFmt numFmtId="178" formatCode="#,##0.00_ ;[Red]\-#,##0.00\ "/>
  </numFmts>
  <fonts count="6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11"/>
      <name val="Arial"/>
      <family val="2"/>
    </font>
    <font>
      <u/>
      <sz val="10"/>
      <color indexed="12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color indexed="81"/>
      <name val="Tahoma"/>
      <family val="2"/>
    </font>
    <font>
      <u/>
      <sz val="10"/>
      <color indexed="9"/>
      <name val="Arial"/>
      <family val="2"/>
    </font>
    <font>
      <b/>
      <sz val="11"/>
      <name val="Arial"/>
      <family val="2"/>
    </font>
    <font>
      <sz val="11"/>
      <color indexed="12"/>
      <name val="Arial"/>
      <family val="2"/>
    </font>
    <font>
      <sz val="20"/>
      <name val="Arial"/>
      <family val="2"/>
    </font>
    <font>
      <u/>
      <sz val="6.6"/>
      <color theme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Arial"/>
      <family val="2"/>
    </font>
    <font>
      <sz val="8"/>
      <color theme="1"/>
      <name val="Calibri"/>
      <family val="2"/>
      <scheme val="minor"/>
    </font>
    <font>
      <sz val="10"/>
      <color theme="0"/>
      <name val="Arial"/>
      <family val="2"/>
    </font>
    <font>
      <b/>
      <sz val="11"/>
      <color theme="0"/>
      <name val="Arial"/>
      <family val="2"/>
    </font>
    <font>
      <b/>
      <sz val="8"/>
      <color theme="1"/>
      <name val="Calibri"/>
      <family val="2"/>
      <scheme val="minor"/>
    </font>
    <font>
      <sz val="10"/>
      <name val="Arial"/>
      <family val="2"/>
      <charset val="1"/>
    </font>
    <font>
      <sz val="11"/>
      <color rgb="FF000000"/>
      <name val="Arial"/>
      <family val="2"/>
    </font>
    <font>
      <sz val="12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1"/>
      <color rgb="FFFF0000"/>
      <name val="Arial"/>
      <family val="2"/>
    </font>
    <font>
      <sz val="12"/>
      <color rgb="FF000000"/>
      <name val="Calibri"/>
      <family val="2"/>
    </font>
    <font>
      <sz val="12"/>
      <color rgb="FF000000"/>
      <name val="Calibri1"/>
      <family val="2"/>
    </font>
    <font>
      <b/>
      <i/>
      <sz val="16"/>
      <color rgb="FF000000"/>
      <name val="Arial"/>
      <family val="2"/>
    </font>
    <font>
      <u/>
      <sz val="10.199999999999999"/>
      <color theme="10"/>
      <name val="Calibri"/>
      <family val="2"/>
    </font>
    <font>
      <u/>
      <sz val="10"/>
      <color rgb="FF0000FF"/>
      <name val="Arial"/>
      <family val="2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</font>
    <font>
      <b/>
      <i/>
      <u/>
      <sz val="11"/>
      <color rgb="FF000000"/>
      <name val="Arial"/>
      <family val="2"/>
    </font>
    <font>
      <b/>
      <sz val="15"/>
      <color rgb="FF003366"/>
      <name val="Calibri"/>
      <family val="2"/>
    </font>
    <font>
      <sz val="11"/>
      <color rgb="FFFF0000"/>
      <name val="Arial"/>
      <family val="2"/>
    </font>
    <font>
      <sz val="11"/>
      <color indexed="8"/>
      <name val="Arial"/>
      <family val="2"/>
    </font>
  </fonts>
  <fills count="61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9"/>
        <bgColor indexed="31"/>
      </patternFill>
    </fill>
    <fill>
      <patternFill patternType="solid">
        <fgColor indexed="9"/>
        <bgColor indexed="26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2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-0.249977111117893"/>
        <bgColor indexed="22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-0.249977111117893"/>
        <bgColor indexed="31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C6D9F1"/>
        <bgColor rgb="FFC6D9F1"/>
      </patternFill>
    </fill>
  </fills>
  <borders count="4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rgb="FF333399"/>
      </bottom>
      <diagonal/>
    </border>
  </borders>
  <cellStyleXfs count="1661">
    <xf numFmtId="0" fontId="0" fillId="0" borderId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29" fillId="0" borderId="0" applyNumberFormat="0" applyFill="0" applyBorder="0" applyAlignment="0" applyProtection="0"/>
    <xf numFmtId="0" fontId="38" fillId="0" borderId="0" applyNumberFormat="0" applyFill="0" applyBorder="0" applyAlignment="0" applyProtection="0">
      <alignment vertical="top"/>
      <protection locked="0"/>
    </xf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167" fontId="32" fillId="0" borderId="0" applyFill="0" applyBorder="0" applyAlignment="0" applyProtection="0"/>
    <xf numFmtId="165" fontId="9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10" fillId="0" borderId="0" applyFont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165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167" fontId="32" fillId="0" borderId="0" applyFill="0" applyBorder="0" applyAlignment="0" applyProtection="0"/>
    <xf numFmtId="167" fontId="32" fillId="0" borderId="0" applyFill="0" applyBorder="0" applyAlignment="0" applyProtection="0"/>
    <xf numFmtId="44" fontId="10" fillId="0" borderId="0" applyFont="0" applyFill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32" fillId="0" borderId="0"/>
    <xf numFmtId="0" fontId="9" fillId="0" borderId="0"/>
    <xf numFmtId="0" fontId="32" fillId="0" borderId="0"/>
    <xf numFmtId="0" fontId="32" fillId="0" borderId="0"/>
    <xf numFmtId="0" fontId="39" fillId="0" borderId="0"/>
    <xf numFmtId="0" fontId="32" fillId="0" borderId="0"/>
    <xf numFmtId="0" fontId="32" fillId="0" borderId="0"/>
    <xf numFmtId="0" fontId="32" fillId="0" borderId="0"/>
    <xf numFmtId="0" fontId="32" fillId="23" borderId="4" applyNumberFormat="0" applyAlignment="0" applyProtection="0"/>
    <xf numFmtId="0" fontId="32" fillId="23" borderId="4" applyNumberFormat="0" applyAlignment="0" applyProtection="0"/>
    <xf numFmtId="0" fontId="32" fillId="23" borderId="4" applyNumberFormat="0" applyAlignment="0" applyProtection="0"/>
    <xf numFmtId="9" fontId="10" fillId="0" borderId="0" applyFont="0" applyFill="0" applyBorder="0" applyAlignment="0" applyProtection="0"/>
    <xf numFmtId="9" fontId="39" fillId="0" borderId="0" applyFont="0" applyFill="0" applyBorder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166" fontId="9" fillId="0" borderId="0" applyFont="0" applyFill="0" applyBorder="0" applyAlignment="0" applyProtection="0"/>
    <xf numFmtId="43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32" fillId="0" borderId="0" applyFill="0" applyBorder="0" applyAlignment="0" applyProtection="0"/>
    <xf numFmtId="169" fontId="32" fillId="0" borderId="0" applyFill="0" applyBorder="0" applyAlignment="0" applyProtection="0"/>
    <xf numFmtId="169" fontId="32" fillId="0" borderId="0" applyFill="0" applyBorder="0" applyAlignment="0" applyProtection="0"/>
    <xf numFmtId="166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32" fillId="0" borderId="0" applyFill="0" applyBorder="0" applyAlignment="0" applyProtection="0"/>
    <xf numFmtId="169" fontId="32" fillId="0" borderId="0" applyFill="0" applyBorder="0" applyAlignment="0" applyProtection="0"/>
    <xf numFmtId="169" fontId="32" fillId="0" borderId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169" fontId="32" fillId="0" borderId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45" fillId="0" borderId="0"/>
    <xf numFmtId="169" fontId="45" fillId="0" borderId="0"/>
    <xf numFmtId="0" fontId="8" fillId="0" borderId="0"/>
    <xf numFmtId="171" fontId="9" fillId="0" borderId="0"/>
    <xf numFmtId="171" fontId="10" fillId="2" borderId="0" applyNumberFormat="0" applyBorder="0" applyAlignment="0" applyProtection="0"/>
    <xf numFmtId="171" fontId="10" fillId="2" borderId="0" applyNumberFormat="0" applyBorder="0" applyAlignment="0" applyProtection="0"/>
    <xf numFmtId="171" fontId="10" fillId="2" borderId="0" applyNumberFormat="0" applyBorder="0" applyAlignment="0" applyProtection="0"/>
    <xf numFmtId="171" fontId="10" fillId="3" borderId="0" applyNumberFormat="0" applyBorder="0" applyAlignment="0" applyProtection="0"/>
    <xf numFmtId="171" fontId="10" fillId="3" borderId="0" applyNumberFormat="0" applyBorder="0" applyAlignment="0" applyProtection="0"/>
    <xf numFmtId="171" fontId="10" fillId="3" borderId="0" applyNumberFormat="0" applyBorder="0" applyAlignment="0" applyProtection="0"/>
    <xf numFmtId="171" fontId="10" fillId="4" borderId="0" applyNumberFormat="0" applyBorder="0" applyAlignment="0" applyProtection="0"/>
    <xf numFmtId="171" fontId="10" fillId="4" borderId="0" applyNumberFormat="0" applyBorder="0" applyAlignment="0" applyProtection="0"/>
    <xf numFmtId="171" fontId="10" fillId="4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6" borderId="0" applyNumberFormat="0" applyBorder="0" applyAlignment="0" applyProtection="0"/>
    <xf numFmtId="171" fontId="10" fillId="6" borderId="0" applyNumberFormat="0" applyBorder="0" applyAlignment="0" applyProtection="0"/>
    <xf numFmtId="171" fontId="10" fillId="6" borderId="0" applyNumberFormat="0" applyBorder="0" applyAlignment="0" applyProtection="0"/>
    <xf numFmtId="171" fontId="10" fillId="7" borderId="0" applyNumberFormat="0" applyBorder="0" applyAlignment="0" applyProtection="0"/>
    <xf numFmtId="171" fontId="10" fillId="7" borderId="0" applyNumberFormat="0" applyBorder="0" applyAlignment="0" applyProtection="0"/>
    <xf numFmtId="171" fontId="10" fillId="7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9" borderId="0" applyNumberFormat="0" applyBorder="0" applyAlignment="0" applyProtection="0"/>
    <xf numFmtId="171" fontId="10" fillId="9" borderId="0" applyNumberFormat="0" applyBorder="0" applyAlignment="0" applyProtection="0"/>
    <xf numFmtId="171" fontId="10" fillId="9" borderId="0" applyNumberFormat="0" applyBorder="0" applyAlignment="0" applyProtection="0"/>
    <xf numFmtId="171" fontId="10" fillId="10" borderId="0" applyNumberFormat="0" applyBorder="0" applyAlignment="0" applyProtection="0"/>
    <xf numFmtId="171" fontId="10" fillId="10" borderId="0" applyNumberFormat="0" applyBorder="0" applyAlignment="0" applyProtection="0"/>
    <xf numFmtId="171" fontId="10" fillId="10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11" borderId="0" applyNumberFormat="0" applyBorder="0" applyAlignment="0" applyProtection="0"/>
    <xf numFmtId="171" fontId="10" fillId="11" borderId="0" applyNumberFormat="0" applyBorder="0" applyAlignment="0" applyProtection="0"/>
    <xf numFmtId="171" fontId="10" fillId="11" borderId="0" applyNumberFormat="0" applyBorder="0" applyAlignment="0" applyProtection="0"/>
    <xf numFmtId="171" fontId="11" fillId="12" borderId="0" applyNumberFormat="0" applyBorder="0" applyAlignment="0" applyProtection="0"/>
    <xf numFmtId="171" fontId="11" fillId="12" borderId="0" applyNumberFormat="0" applyBorder="0" applyAlignment="0" applyProtection="0"/>
    <xf numFmtId="171" fontId="11" fillId="12" borderId="0" applyNumberFormat="0" applyBorder="0" applyAlignment="0" applyProtection="0"/>
    <xf numFmtId="171" fontId="11" fillId="9" borderId="0" applyNumberFormat="0" applyBorder="0" applyAlignment="0" applyProtection="0"/>
    <xf numFmtId="171" fontId="11" fillId="9" borderId="0" applyNumberFormat="0" applyBorder="0" applyAlignment="0" applyProtection="0"/>
    <xf numFmtId="171" fontId="11" fillId="9" borderId="0" applyNumberFormat="0" applyBorder="0" applyAlignment="0" applyProtection="0"/>
    <xf numFmtId="171" fontId="11" fillId="10" borderId="0" applyNumberFormat="0" applyBorder="0" applyAlignment="0" applyProtection="0"/>
    <xf numFmtId="171" fontId="11" fillId="10" borderId="0" applyNumberFormat="0" applyBorder="0" applyAlignment="0" applyProtection="0"/>
    <xf numFmtId="171" fontId="11" fillId="10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15" borderId="0" applyNumberFormat="0" applyBorder="0" applyAlignment="0" applyProtection="0"/>
    <xf numFmtId="171" fontId="11" fillId="15" borderId="0" applyNumberFormat="0" applyBorder="0" applyAlignment="0" applyProtection="0"/>
    <xf numFmtId="171" fontId="11" fillId="15" borderId="0" applyNumberFormat="0" applyBorder="0" applyAlignment="0" applyProtection="0"/>
    <xf numFmtId="171" fontId="12" fillId="4" borderId="0" applyNumberFormat="0" applyBorder="0" applyAlignment="0" applyProtection="0"/>
    <xf numFmtId="171" fontId="12" fillId="4" borderId="0" applyNumberFormat="0" applyBorder="0" applyAlignment="0" applyProtection="0"/>
    <xf numFmtId="171" fontId="12" fillId="4" borderId="0" applyNumberFormat="0" applyBorder="0" applyAlignment="0" applyProtection="0"/>
    <xf numFmtId="171" fontId="13" fillId="16" borderId="1" applyNumberFormat="0" applyAlignment="0" applyProtection="0"/>
    <xf numFmtId="171" fontId="13" fillId="16" borderId="1" applyNumberFormat="0" applyAlignment="0" applyProtection="0"/>
    <xf numFmtId="171" fontId="13" fillId="16" borderId="1" applyNumberFormat="0" applyAlignment="0" applyProtection="0"/>
    <xf numFmtId="171" fontId="14" fillId="17" borderId="2" applyNumberFormat="0" applyAlignment="0" applyProtection="0"/>
    <xf numFmtId="171" fontId="14" fillId="17" borderId="2" applyNumberFormat="0" applyAlignment="0" applyProtection="0"/>
    <xf numFmtId="171" fontId="14" fillId="17" borderId="2" applyNumberFormat="0" applyAlignment="0" applyProtection="0"/>
    <xf numFmtId="171" fontId="15" fillId="0" borderId="3" applyNumberFormat="0" applyFill="0" applyAlignment="0" applyProtection="0"/>
    <xf numFmtId="171" fontId="15" fillId="0" borderId="3" applyNumberFormat="0" applyFill="0" applyAlignment="0" applyProtection="0"/>
    <xf numFmtId="171" fontId="15" fillId="0" borderId="3" applyNumberFormat="0" applyFill="0" applyAlignment="0" applyProtection="0"/>
    <xf numFmtId="171" fontId="11" fillId="18" borderId="0" applyNumberFormat="0" applyBorder="0" applyAlignment="0" applyProtection="0"/>
    <xf numFmtId="171" fontId="11" fillId="18" borderId="0" applyNumberFormat="0" applyBorder="0" applyAlignment="0" applyProtection="0"/>
    <xf numFmtId="171" fontId="11" fillId="18" borderId="0" applyNumberFormat="0" applyBorder="0" applyAlignment="0" applyProtection="0"/>
    <xf numFmtId="171" fontId="11" fillId="19" borderId="0" applyNumberFormat="0" applyBorder="0" applyAlignment="0" applyProtection="0"/>
    <xf numFmtId="171" fontId="11" fillId="19" borderId="0" applyNumberFormat="0" applyBorder="0" applyAlignment="0" applyProtection="0"/>
    <xf numFmtId="171" fontId="11" fillId="19" borderId="0" applyNumberFormat="0" applyBorder="0" applyAlignment="0" applyProtection="0"/>
    <xf numFmtId="171" fontId="11" fillId="20" borderId="0" applyNumberFormat="0" applyBorder="0" applyAlignment="0" applyProtection="0"/>
    <xf numFmtId="171" fontId="11" fillId="20" borderId="0" applyNumberFormat="0" applyBorder="0" applyAlignment="0" applyProtection="0"/>
    <xf numFmtId="171" fontId="11" fillId="20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21" borderId="0" applyNumberFormat="0" applyBorder="0" applyAlignment="0" applyProtection="0"/>
    <xf numFmtId="171" fontId="11" fillId="21" borderId="0" applyNumberFormat="0" applyBorder="0" applyAlignment="0" applyProtection="0"/>
    <xf numFmtId="171" fontId="11" fillId="21" borderId="0" applyNumberFormat="0" applyBorder="0" applyAlignment="0" applyProtection="0"/>
    <xf numFmtId="171" fontId="16" fillId="7" borderId="1" applyNumberFormat="0" applyAlignment="0" applyProtection="0"/>
    <xf numFmtId="171" fontId="16" fillId="7" borderId="1" applyNumberFormat="0" applyAlignment="0" applyProtection="0"/>
    <xf numFmtId="171" fontId="16" fillId="7" borderId="1" applyNumberFormat="0" applyAlignment="0" applyProtection="0"/>
    <xf numFmtId="171" fontId="29" fillId="0" borderId="0" applyNumberFormat="0" applyFill="0" applyBorder="0" applyAlignment="0" applyProtection="0"/>
    <xf numFmtId="171" fontId="17" fillId="3" borderId="0" applyNumberFormat="0" applyBorder="0" applyAlignment="0" applyProtection="0"/>
    <xf numFmtId="171" fontId="17" fillId="3" borderId="0" applyNumberFormat="0" applyBorder="0" applyAlignment="0" applyProtection="0"/>
    <xf numFmtId="171" fontId="17" fillId="3" borderId="0" applyNumberFormat="0" applyBorder="0" applyAlignment="0" applyProtection="0"/>
    <xf numFmtId="167" fontId="9" fillId="0" borderId="0" applyFill="0" applyBorder="0" applyAlignment="0" applyProtection="0"/>
    <xf numFmtId="165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9" fillId="0" borderId="0" applyFill="0" applyBorder="0" applyAlignment="0" applyProtection="0"/>
    <xf numFmtId="171" fontId="9" fillId="0" borderId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44" fontId="7" fillId="0" borderId="0" applyFont="0" applyFill="0" applyBorder="0" applyAlignment="0" applyProtection="0"/>
    <xf numFmtId="171" fontId="18" fillId="22" borderId="0" applyNumberFormat="0" applyBorder="0" applyAlignment="0" applyProtection="0"/>
    <xf numFmtId="171" fontId="18" fillId="22" borderId="0" applyNumberFormat="0" applyBorder="0" applyAlignment="0" applyProtection="0"/>
    <xf numFmtId="171" fontId="18" fillId="22" borderId="0" applyNumberFormat="0" applyBorder="0" applyAlignment="0" applyProtection="0"/>
    <xf numFmtId="171" fontId="9" fillId="0" borderId="0"/>
    <xf numFmtId="171" fontId="9" fillId="0" borderId="0"/>
    <xf numFmtId="171" fontId="9" fillId="0" borderId="0"/>
    <xf numFmtId="171" fontId="9" fillId="0" borderId="0"/>
    <xf numFmtId="171" fontId="9" fillId="0" borderId="0"/>
    <xf numFmtId="171" fontId="7" fillId="0" borderId="0"/>
    <xf numFmtId="171" fontId="9" fillId="0" borderId="0"/>
    <xf numFmtId="171" fontId="9" fillId="0" borderId="0"/>
    <xf numFmtId="171" fontId="9" fillId="0" borderId="0"/>
    <xf numFmtId="171" fontId="9" fillId="23" borderId="4" applyNumberFormat="0" applyAlignment="0" applyProtection="0"/>
    <xf numFmtId="171" fontId="9" fillId="23" borderId="4" applyNumberFormat="0" applyAlignment="0" applyProtection="0"/>
    <xf numFmtId="171" fontId="9" fillId="23" borderId="4" applyNumberFormat="0" applyAlignment="0" applyProtection="0"/>
    <xf numFmtId="171" fontId="9" fillId="0" borderId="0"/>
    <xf numFmtId="171" fontId="19" fillId="16" borderId="5" applyNumberFormat="0" applyAlignment="0" applyProtection="0"/>
    <xf numFmtId="171" fontId="19" fillId="16" borderId="5" applyNumberFormat="0" applyAlignment="0" applyProtection="0"/>
    <xf numFmtId="171" fontId="19" fillId="16" borderId="5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71" fontId="20" fillId="0" borderId="0" applyNumberFormat="0" applyFill="0" applyBorder="0" applyAlignment="0" applyProtection="0"/>
    <xf numFmtId="171" fontId="20" fillId="0" borderId="0" applyNumberFormat="0" applyFill="0" applyBorder="0" applyAlignment="0" applyProtection="0"/>
    <xf numFmtId="171" fontId="20" fillId="0" borderId="0" applyNumberFormat="0" applyFill="0" applyBorder="0" applyAlignment="0" applyProtection="0"/>
    <xf numFmtId="171" fontId="21" fillId="0" borderId="0" applyNumberFormat="0" applyFill="0" applyBorder="0" applyAlignment="0" applyProtection="0"/>
    <xf numFmtId="171" fontId="21" fillId="0" borderId="0" applyNumberFormat="0" applyFill="0" applyBorder="0" applyAlignment="0" applyProtection="0"/>
    <xf numFmtId="171" fontId="21" fillId="0" borderId="0" applyNumberFormat="0" applyFill="0" applyBorder="0" applyAlignment="0" applyProtection="0"/>
    <xf numFmtId="171" fontId="22" fillId="0" borderId="0" applyNumberFormat="0" applyFill="0" applyBorder="0" applyAlignment="0" applyProtection="0"/>
    <xf numFmtId="171" fontId="23" fillId="0" borderId="6" applyNumberFormat="0" applyFill="0" applyAlignment="0" applyProtection="0"/>
    <xf numFmtId="171" fontId="22" fillId="0" borderId="0" applyNumberFormat="0" applyFill="0" applyBorder="0" applyAlignment="0" applyProtection="0"/>
    <xf numFmtId="171" fontId="22" fillId="0" borderId="0" applyNumberFormat="0" applyFill="0" applyBorder="0" applyAlignment="0" applyProtection="0"/>
    <xf numFmtId="171" fontId="24" fillId="0" borderId="7" applyNumberFormat="0" applyFill="0" applyAlignment="0" applyProtection="0"/>
    <xf numFmtId="171" fontId="24" fillId="0" borderId="7" applyNumberFormat="0" applyFill="0" applyAlignment="0" applyProtection="0"/>
    <xf numFmtId="171" fontId="24" fillId="0" borderId="7" applyNumberFormat="0" applyFill="0" applyAlignment="0" applyProtection="0"/>
    <xf numFmtId="171" fontId="25" fillId="0" borderId="8" applyNumberFormat="0" applyFill="0" applyAlignment="0" applyProtection="0"/>
    <xf numFmtId="171" fontId="25" fillId="0" borderId="8" applyNumberFormat="0" applyFill="0" applyAlignment="0" applyProtection="0"/>
    <xf numFmtId="171" fontId="25" fillId="0" borderId="8" applyNumberFormat="0" applyFill="0" applyAlignment="0" applyProtection="0"/>
    <xf numFmtId="171" fontId="25" fillId="0" borderId="0" applyNumberFormat="0" applyFill="0" applyBorder="0" applyAlignment="0" applyProtection="0"/>
    <xf numFmtId="171" fontId="25" fillId="0" borderId="0" applyNumberFormat="0" applyFill="0" applyBorder="0" applyAlignment="0" applyProtection="0"/>
    <xf numFmtId="171" fontId="25" fillId="0" borderId="0" applyNumberFormat="0" applyFill="0" applyBorder="0" applyAlignment="0" applyProtection="0"/>
    <xf numFmtId="171" fontId="26" fillId="0" borderId="9" applyNumberFormat="0" applyFill="0" applyAlignment="0" applyProtection="0"/>
    <xf numFmtId="171" fontId="26" fillId="0" borderId="9" applyNumberFormat="0" applyFill="0" applyAlignment="0" applyProtection="0"/>
    <xf numFmtId="171" fontId="26" fillId="0" borderId="9" applyNumberFormat="0" applyFill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9" fillId="0" borderId="0" applyFill="0" applyBorder="0" applyAlignment="0" applyProtection="0"/>
    <xf numFmtId="165" fontId="9" fillId="0" borderId="0" applyFont="0" applyFill="0" applyBorder="0" applyAlignment="0" applyProtection="0"/>
    <xf numFmtId="171" fontId="9" fillId="0" borderId="0" applyFill="0" applyBorder="0" applyAlignment="0" applyProtection="0"/>
    <xf numFmtId="171" fontId="9" fillId="0" borderId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44" fontId="7" fillId="0" borderId="0" applyFont="0" applyFill="0" applyBorder="0" applyAlignment="0" applyProtection="0"/>
    <xf numFmtId="171" fontId="9" fillId="0" borderId="0"/>
    <xf numFmtId="171" fontId="9" fillId="0" borderId="0"/>
    <xf numFmtId="171" fontId="9" fillId="0" borderId="0"/>
    <xf numFmtId="171" fontId="9" fillId="0" borderId="0"/>
    <xf numFmtId="171" fontId="7" fillId="0" borderId="0"/>
    <xf numFmtId="171" fontId="9" fillId="0" borderId="0"/>
    <xf numFmtId="171" fontId="9" fillId="0" borderId="0"/>
    <xf numFmtId="171" fontId="9" fillId="0" borderId="0"/>
    <xf numFmtId="171" fontId="9" fillId="23" borderId="4" applyNumberFormat="0" applyAlignment="0" applyProtection="0"/>
    <xf numFmtId="171" fontId="9" fillId="23" borderId="4" applyNumberFormat="0" applyAlignment="0" applyProtection="0"/>
    <xf numFmtId="171" fontId="9" fillId="23" borderId="4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7" fillId="0" borderId="0"/>
    <xf numFmtId="43" fontId="7" fillId="0" borderId="0" applyFont="0" applyFill="0" applyBorder="0" applyAlignment="0" applyProtection="0"/>
    <xf numFmtId="0" fontId="9" fillId="0" borderId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44" borderId="0" applyNumberFormat="0" applyBorder="0" applyAlignment="0" applyProtection="0"/>
    <xf numFmtId="0" fontId="10" fillId="44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1" fillId="46" borderId="0" applyNumberFormat="0" applyBorder="0" applyAlignment="0" applyProtection="0"/>
    <xf numFmtId="0" fontId="11" fillId="46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43" borderId="0" applyNumberFormat="0" applyBorder="0" applyAlignment="0" applyProtection="0"/>
    <xf numFmtId="0" fontId="11" fillId="43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44" borderId="0" applyNumberFormat="0" applyBorder="0" applyAlignment="0" applyProtection="0"/>
    <xf numFmtId="0" fontId="11" fillId="44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2" fillId="38" borderId="0" applyNumberFormat="0" applyBorder="0" applyAlignment="0" applyProtection="0"/>
    <xf numFmtId="0" fontId="12" fillId="38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3" fillId="50" borderId="1" applyNumberFormat="0" applyAlignment="0" applyProtection="0"/>
    <xf numFmtId="0" fontId="13" fillId="50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4" fillId="51" borderId="2" applyNumberFormat="0" applyAlignment="0" applyProtection="0"/>
    <xf numFmtId="0" fontId="14" fillId="51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55" borderId="0" applyNumberFormat="0" applyBorder="0" applyAlignment="0" applyProtection="0"/>
    <xf numFmtId="0" fontId="11" fillId="55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6" fillId="41" borderId="1" applyNumberFormat="0" applyAlignment="0" applyProtection="0"/>
    <xf numFmtId="0" fontId="16" fillId="41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29" fillId="0" borderId="0" applyNumberFormat="0" applyFill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5" fontId="9" fillId="0" borderId="0" applyFont="0" applyFill="0" applyBorder="0" applyAlignment="0" applyProtection="0"/>
    <xf numFmtId="0" fontId="9" fillId="0" borderId="0" applyFill="0" applyBorder="0" applyAlignment="0" applyProtection="0"/>
    <xf numFmtId="0" fontId="9" fillId="0" borderId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7" fontId="9" fillId="0" borderId="0" applyFill="0" applyBorder="0" applyAlignment="0" applyProtection="0"/>
    <xf numFmtId="0" fontId="18" fillId="56" borderId="0" applyNumberFormat="0" applyBorder="0" applyAlignment="0" applyProtection="0"/>
    <xf numFmtId="0" fontId="18" fillId="56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57" borderId="4" applyNumberFormat="0" applyFont="0" applyAlignment="0" applyProtection="0"/>
    <xf numFmtId="0" fontId="9" fillId="57" borderId="4" applyNumberFormat="0" applyFon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19" fillId="50" borderId="5" applyNumberFormat="0" applyAlignment="0" applyProtection="0"/>
    <xf numFmtId="0" fontId="19" fillId="50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9" fillId="0" borderId="0" applyFill="0" applyBorder="0" applyAlignment="0" applyProtection="0"/>
    <xf numFmtId="43" fontId="7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6" applyNumberFormat="0" applyFill="0" applyAlignment="0" applyProtection="0"/>
    <xf numFmtId="0" fontId="23" fillId="0" borderId="6" applyNumberFormat="0" applyFill="0" applyAlignment="0" applyProtection="0"/>
    <xf numFmtId="0" fontId="23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43" fontId="9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7" fillId="0" borderId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7" fillId="0" borderId="0"/>
    <xf numFmtId="43" fontId="7" fillId="0" borderId="0" applyFont="0" applyFill="0" applyBorder="0" applyAlignment="0" applyProtection="0"/>
    <xf numFmtId="0" fontId="9" fillId="0" borderId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45" fillId="0" borderId="0"/>
    <xf numFmtId="169" fontId="45" fillId="0" borderId="0"/>
    <xf numFmtId="0" fontId="9" fillId="0" borderId="0"/>
    <xf numFmtId="0" fontId="9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2" fillId="4" borderId="0" applyNumberFormat="0" applyBorder="0" applyAlignment="0" applyProtection="0"/>
    <xf numFmtId="0" fontId="13" fillId="16" borderId="1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21" borderId="0" applyNumberFormat="0" applyBorder="0" applyAlignment="0" applyProtection="0"/>
    <xf numFmtId="0" fontId="16" fillId="7" borderId="1" applyNumberFormat="0" applyAlignment="0" applyProtection="0"/>
    <xf numFmtId="0" fontId="17" fillId="3" borderId="0" applyNumberFormat="0" applyBorder="0" applyAlignment="0" applyProtection="0"/>
    <xf numFmtId="167" fontId="9" fillId="0" borderId="0" applyFill="0" applyBorder="0" applyAlignment="0" applyProtection="0"/>
    <xf numFmtId="44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18" fillId="22" borderId="0" applyNumberFormat="0" applyBorder="0" applyAlignment="0" applyProtection="0"/>
    <xf numFmtId="0" fontId="7" fillId="0" borderId="0"/>
    <xf numFmtId="0" fontId="7" fillId="0" borderId="0"/>
    <xf numFmtId="0" fontId="9" fillId="23" borderId="4" applyNumberFormat="0" applyAlignment="0" applyProtection="0"/>
    <xf numFmtId="0" fontId="19" fillId="16" borderId="5" applyNumberFormat="0" applyAlignment="0" applyProtection="0"/>
    <xf numFmtId="43" fontId="7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26" fillId="0" borderId="9" applyNumberFormat="0" applyFill="0" applyAlignment="0" applyProtection="0"/>
    <xf numFmtId="43" fontId="7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43" fontId="7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164" fontId="7" fillId="0" borderId="0" applyFont="0" applyFill="0" applyBorder="0" applyAlignment="0" applyProtection="0"/>
    <xf numFmtId="171" fontId="9" fillId="0" borderId="0"/>
    <xf numFmtId="171" fontId="9" fillId="0" borderId="0"/>
    <xf numFmtId="0" fontId="6" fillId="0" borderId="0"/>
    <xf numFmtId="44" fontId="6" fillId="0" borderId="0" applyFont="0" applyFill="0" applyBorder="0" applyAlignment="0" applyProtection="0"/>
    <xf numFmtId="171" fontId="9" fillId="0" borderId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5" fillId="0" borderId="0"/>
    <xf numFmtId="43" fontId="5" fillId="0" borderId="0" applyFont="0" applyFill="0" applyBorder="0" applyAlignment="0" applyProtection="0"/>
    <xf numFmtId="171" fontId="9" fillId="0" borderId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5" fillId="0" borderId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5" fillId="0" borderId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1" fontId="9" fillId="0" borderId="0"/>
    <xf numFmtId="0" fontId="5" fillId="0" borderId="0"/>
    <xf numFmtId="164" fontId="5" fillId="0" borderId="0" applyFont="0" applyFill="0" applyBorder="0" applyAlignment="0" applyProtection="0"/>
    <xf numFmtId="171" fontId="9" fillId="0" borderId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0" fontId="47" fillId="0" borderId="0"/>
    <xf numFmtId="0" fontId="49" fillId="60" borderId="0" applyNumberFormat="0" applyBorder="0" applyAlignment="0" applyProtection="0"/>
    <xf numFmtId="0" fontId="49" fillId="60" borderId="0" applyNumberFormat="0" applyBorder="0" applyProtection="0"/>
    <xf numFmtId="173" fontId="50" fillId="0" borderId="0" applyBorder="0" applyProtection="0"/>
    <xf numFmtId="174" fontId="50" fillId="0" borderId="0" applyBorder="0" applyProtection="0"/>
    <xf numFmtId="0" fontId="48" fillId="0" borderId="0"/>
    <xf numFmtId="0" fontId="51" fillId="0" borderId="0" applyNumberFormat="0" applyBorder="0" applyProtection="0"/>
    <xf numFmtId="175" fontId="50" fillId="0" borderId="0" applyBorder="0" applyProtection="0"/>
    <xf numFmtId="0" fontId="21" fillId="0" borderId="0" applyNumberFormat="0" applyFill="0" applyBorder="0" applyAlignment="0" applyProtection="0"/>
    <xf numFmtId="0" fontId="52" fillId="0" borderId="0" applyNumberFormat="0" applyBorder="0" applyProtection="0">
      <alignment horizontal="center"/>
    </xf>
    <xf numFmtId="0" fontId="52" fillId="0" borderId="0" applyNumberFormat="0" applyBorder="0" applyProtection="0">
      <alignment horizontal="center" textRotation="90"/>
    </xf>
    <xf numFmtId="0" fontId="53" fillId="0" borderId="0" applyNumberFormat="0" applyFill="0" applyBorder="0" applyAlignment="0" applyProtection="0">
      <alignment vertical="top"/>
      <protection locked="0"/>
    </xf>
    <xf numFmtId="174" fontId="54" fillId="0" borderId="0" applyBorder="0" applyProtection="0"/>
    <xf numFmtId="0" fontId="29" fillId="0" borderId="0"/>
    <xf numFmtId="0" fontId="29" fillId="0" borderId="0"/>
    <xf numFmtId="44" fontId="48" fillId="0" borderId="0" applyFont="0" applyFill="0" applyBorder="0" applyAlignment="0" applyProtection="0"/>
    <xf numFmtId="167" fontId="9" fillId="0" borderId="0" applyFill="0" applyBorder="0" applyAlignment="0" applyProtection="0"/>
    <xf numFmtId="165" fontId="4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4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174" fontId="56" fillId="0" borderId="0" applyBorder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7" fillId="0" borderId="0"/>
    <xf numFmtId="0" fontId="1" fillId="0" borderId="0"/>
    <xf numFmtId="0" fontId="1" fillId="0" borderId="0"/>
    <xf numFmtId="177" fontId="1" fillId="0" borderId="0"/>
    <xf numFmtId="0" fontId="47" fillId="0" borderId="0"/>
    <xf numFmtId="174" fontId="50" fillId="0" borderId="0" applyBorder="0" applyProtection="0"/>
    <xf numFmtId="0" fontId="1" fillId="0" borderId="0"/>
    <xf numFmtId="0" fontId="47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4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57" fillId="0" borderId="0" applyNumberFormat="0" applyBorder="0" applyProtection="0"/>
    <xf numFmtId="0" fontId="57" fillId="0" borderId="0" applyNumberFormat="0" applyBorder="0" applyProtection="0"/>
    <xf numFmtId="176" fontId="9" fillId="0" borderId="0" applyFill="0" applyBorder="0" applyAlignment="0" applyProtection="0"/>
    <xf numFmtId="43" fontId="48" fillId="0" borderId="0" applyFont="0" applyFill="0" applyBorder="0" applyAlignment="0" applyProtection="0"/>
    <xf numFmtId="169" fontId="9" fillId="0" borderId="0"/>
    <xf numFmtId="43" fontId="9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4" fontId="58" fillId="0" borderId="46" applyProtection="0"/>
    <xf numFmtId="0" fontId="23" fillId="0" borderId="6"/>
    <xf numFmtId="0" fontId="23" fillId="0" borderId="6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73" fontId="50" fillId="0" borderId="0" applyBorder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48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4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7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9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48" fillId="0" borderId="0" applyFont="0" applyFill="0" applyBorder="0" applyAlignment="0" applyProtection="0"/>
    <xf numFmtId="0" fontId="1" fillId="0" borderId="0"/>
  </cellStyleXfs>
  <cellXfs count="155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7" fillId="25" borderId="0" xfId="0" applyFont="1" applyFill="1" applyAlignment="1">
      <alignment horizontal="left" vertical="center"/>
    </xf>
    <xf numFmtId="0" fontId="27" fillId="0" borderId="11" xfId="0" applyFont="1" applyBorder="1" applyAlignment="1">
      <alignment horizontal="center" vertical="center"/>
    </xf>
    <xf numFmtId="170" fontId="27" fillId="0" borderId="11" xfId="0" applyNumberFormat="1" applyFont="1" applyBorder="1" applyAlignment="1">
      <alignment horizontal="center" vertical="center"/>
    </xf>
    <xf numFmtId="0" fontId="27" fillId="16" borderId="11" xfId="0" applyFont="1" applyFill="1" applyBorder="1" applyAlignment="1">
      <alignment horizontal="left" vertical="center"/>
    </xf>
    <xf numFmtId="0" fontId="27" fillId="16" borderId="11" xfId="0" applyFont="1" applyFill="1" applyBorder="1" applyAlignment="1">
      <alignment horizontal="right" vertical="center"/>
    </xf>
    <xf numFmtId="0" fontId="34" fillId="25" borderId="0" xfId="88" applyNumberFormat="1" applyFont="1" applyFill="1" applyBorder="1" applyAlignment="1" applyProtection="1">
      <alignment vertical="center"/>
    </xf>
    <xf numFmtId="0" fontId="28" fillId="0" borderId="0" xfId="0" applyFont="1" applyAlignment="1">
      <alignment horizontal="center" vertical="center"/>
    </xf>
    <xf numFmtId="0" fontId="28" fillId="26" borderId="0" xfId="0" applyFont="1" applyFill="1"/>
    <xf numFmtId="0" fontId="28" fillId="0" borderId="0" xfId="0" applyFont="1" applyAlignment="1">
      <alignment vertical="center"/>
    </xf>
    <xf numFmtId="169" fontId="28" fillId="0" borderId="12" xfId="158" applyFont="1" applyFill="1" applyBorder="1" applyAlignment="1" applyProtection="1">
      <alignment horizontal="center"/>
    </xf>
    <xf numFmtId="169" fontId="28" fillId="27" borderId="12" xfId="0" applyNumberFormat="1" applyFont="1" applyFill="1" applyBorder="1" applyAlignment="1">
      <alignment horizontal="center"/>
    </xf>
    <xf numFmtId="169" fontId="28" fillId="27" borderId="13" xfId="158" applyFont="1" applyFill="1" applyBorder="1" applyAlignment="1" applyProtection="1">
      <alignment horizontal="center"/>
    </xf>
    <xf numFmtId="169" fontId="28" fillId="0" borderId="0" xfId="158" applyFont="1" applyBorder="1" applyAlignment="1">
      <alignment vertical="center"/>
    </xf>
    <xf numFmtId="0" fontId="35" fillId="16" borderId="12" xfId="0" applyFont="1" applyFill="1" applyBorder="1" applyAlignment="1">
      <alignment horizontal="left"/>
    </xf>
    <xf numFmtId="169" fontId="35" fillId="16" borderId="12" xfId="158" applyFont="1" applyFill="1" applyBorder="1" applyAlignment="1" applyProtection="1">
      <alignment horizontal="center"/>
    </xf>
    <xf numFmtId="169" fontId="35" fillId="16" borderId="12" xfId="0" applyNumberFormat="1" applyFont="1" applyFill="1" applyBorder="1" applyAlignment="1">
      <alignment horizontal="center"/>
    </xf>
    <xf numFmtId="0" fontId="28" fillId="0" borderId="0" xfId="0" applyFont="1" applyAlignment="1">
      <alignment horizontal="center"/>
    </xf>
    <xf numFmtId="0" fontId="35" fillId="16" borderId="11" xfId="0" applyFont="1" applyFill="1" applyBorder="1" applyAlignment="1">
      <alignment horizontal="left"/>
    </xf>
    <xf numFmtId="169" fontId="35" fillId="16" borderId="14" xfId="158" applyFont="1" applyFill="1" applyBorder="1" applyAlignment="1" applyProtection="1"/>
    <xf numFmtId="169" fontId="35" fillId="16" borderId="10" xfId="158" applyFont="1" applyFill="1" applyBorder="1" applyAlignment="1" applyProtection="1"/>
    <xf numFmtId="169" fontId="35" fillId="16" borderId="11" xfId="0" applyNumberFormat="1" applyFont="1" applyFill="1" applyBorder="1" applyAlignment="1">
      <alignment horizontal="center"/>
    </xf>
    <xf numFmtId="169" fontId="28" fillId="0" borderId="11" xfId="158" applyFont="1" applyFill="1" applyBorder="1" applyAlignment="1" applyProtection="1">
      <alignment horizontal="center"/>
    </xf>
    <xf numFmtId="169" fontId="28" fillId="27" borderId="11" xfId="158" applyFont="1" applyFill="1" applyBorder="1" applyAlignment="1" applyProtection="1">
      <alignment horizontal="center"/>
    </xf>
    <xf numFmtId="169" fontId="28" fillId="27" borderId="11" xfId="0" applyNumberFormat="1" applyFont="1" applyFill="1" applyBorder="1" applyAlignment="1">
      <alignment horizontal="center"/>
    </xf>
    <xf numFmtId="169" fontId="28" fillId="0" borderId="12" xfId="158" applyFont="1" applyBorder="1" applyAlignment="1">
      <alignment vertical="center"/>
    </xf>
    <xf numFmtId="169" fontId="32" fillId="0" borderId="0" xfId="158" applyBorder="1" applyAlignment="1">
      <alignment horizontal="center" vertical="center"/>
    </xf>
    <xf numFmtId="169" fontId="35" fillId="16" borderId="12" xfId="158" applyFont="1" applyFill="1" applyBorder="1" applyAlignment="1">
      <alignment horizontal="center"/>
    </xf>
    <xf numFmtId="0" fontId="35" fillId="0" borderId="0" xfId="0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25" borderId="0" xfId="0" applyFill="1"/>
    <xf numFmtId="49" fontId="27" fillId="0" borderId="11" xfId="0" applyNumberFormat="1" applyFont="1" applyBorder="1" applyAlignment="1">
      <alignment horizontal="center" vertical="center"/>
    </xf>
    <xf numFmtId="4" fontId="27" fillId="16" borderId="11" xfId="0" applyNumberFormat="1" applyFont="1" applyFill="1" applyBorder="1" applyAlignment="1">
      <alignment horizontal="center" vertical="center"/>
    </xf>
    <xf numFmtId="49" fontId="27" fillId="16" borderId="11" xfId="0" applyNumberFormat="1" applyFont="1" applyFill="1" applyBorder="1" applyAlignment="1">
      <alignment horizontal="center" vertical="center"/>
    </xf>
    <xf numFmtId="0" fontId="0" fillId="0" borderId="11" xfId="0" applyBorder="1" applyAlignment="1">
      <alignment horizontal="left" vertical="center"/>
    </xf>
    <xf numFmtId="0" fontId="0" fillId="0" borderId="11" xfId="0" applyBorder="1" applyAlignment="1">
      <alignment horizontal="center" vertical="center"/>
    </xf>
    <xf numFmtId="3" fontId="0" fillId="0" borderId="11" xfId="0" applyNumberFormat="1" applyBorder="1" applyAlignment="1">
      <alignment horizontal="center" vertical="center"/>
    </xf>
    <xf numFmtId="49" fontId="0" fillId="0" borderId="11" xfId="0" applyNumberFormat="1" applyBorder="1" applyAlignment="1">
      <alignment horizontal="center" vertical="center"/>
    </xf>
    <xf numFmtId="0" fontId="27" fillId="16" borderId="18" xfId="0" applyFont="1" applyFill="1" applyBorder="1" applyAlignment="1">
      <alignment horizontal="right" vertical="center"/>
    </xf>
    <xf numFmtId="0" fontId="30" fillId="0" borderId="11" xfId="0" applyFont="1" applyBorder="1" applyAlignment="1">
      <alignment horizontal="right" vertical="center"/>
    </xf>
    <xf numFmtId="0" fontId="28" fillId="0" borderId="0" xfId="0" applyFont="1"/>
    <xf numFmtId="0" fontId="35" fillId="0" borderId="0" xfId="0" applyFont="1"/>
    <xf numFmtId="0" fontId="35" fillId="27" borderId="12" xfId="0" applyFont="1" applyFill="1" applyBorder="1" applyAlignment="1">
      <alignment horizontal="center" vertical="center"/>
    </xf>
    <xf numFmtId="0" fontId="35" fillId="0" borderId="12" xfId="0" applyFont="1" applyBorder="1" applyAlignment="1">
      <alignment horizontal="center" vertical="center"/>
    </xf>
    <xf numFmtId="49" fontId="28" fillId="0" borderId="0" xfId="0" applyNumberFormat="1" applyFont="1"/>
    <xf numFmtId="0" fontId="28" fillId="27" borderId="12" xfId="0" applyFont="1" applyFill="1" applyBorder="1" applyAlignment="1">
      <alignment horizontal="left"/>
    </xf>
    <xf numFmtId="169" fontId="28" fillId="0" borderId="0" xfId="158" applyFont="1" applyAlignment="1"/>
    <xf numFmtId="166" fontId="28" fillId="0" borderId="0" xfId="0" applyNumberFormat="1" applyFont="1"/>
    <xf numFmtId="169" fontId="28" fillId="24" borderId="0" xfId="158" applyFont="1" applyFill="1" applyAlignment="1"/>
    <xf numFmtId="169" fontId="35" fillId="0" borderId="0" xfId="158" applyFont="1" applyAlignment="1"/>
    <xf numFmtId="169" fontId="28" fillId="0" borderId="0" xfId="0" applyNumberFormat="1" applyFont="1"/>
    <xf numFmtId="0" fontId="35" fillId="0" borderId="0" xfId="0" applyFont="1" applyAlignment="1">
      <alignment horizontal="center"/>
    </xf>
    <xf numFmtId="39" fontId="28" fillId="0" borderId="12" xfId="0" applyNumberFormat="1" applyFont="1" applyBorder="1" applyAlignment="1">
      <alignment horizontal="right" vertical="center"/>
    </xf>
    <xf numFmtId="169" fontId="28" fillId="0" borderId="12" xfId="158" applyFont="1" applyFill="1" applyBorder="1" applyAlignment="1">
      <alignment vertical="center"/>
    </xf>
    <xf numFmtId="39" fontId="35" fillId="28" borderId="12" xfId="0" applyNumberFormat="1" applyFont="1" applyFill="1" applyBorder="1" applyAlignment="1">
      <alignment horizontal="right" vertical="center"/>
    </xf>
    <xf numFmtId="39" fontId="35" fillId="0" borderId="0" xfId="0" applyNumberFormat="1" applyFont="1"/>
    <xf numFmtId="4" fontId="35" fillId="0" borderId="0" xfId="0" applyNumberFormat="1" applyFont="1"/>
    <xf numFmtId="0" fontId="28" fillId="24" borderId="12" xfId="0" applyFont="1" applyFill="1" applyBorder="1" applyAlignment="1">
      <alignment horizontal="left" vertical="center" wrapText="1"/>
    </xf>
    <xf numFmtId="0" fontId="28" fillId="24" borderId="17" xfId="0" applyFont="1" applyFill="1" applyBorder="1" applyAlignment="1">
      <alignment horizontal="left" vertical="center" wrapText="1"/>
    </xf>
    <xf numFmtId="167" fontId="32" fillId="24" borderId="20" xfId="93" applyFill="1" applyBorder="1" applyAlignment="1">
      <alignment horizontal="right" vertical="center"/>
    </xf>
    <xf numFmtId="0" fontId="37" fillId="24" borderId="21" xfId="0" applyFont="1" applyFill="1" applyBorder="1" applyAlignment="1">
      <alignment horizontal="center" vertical="center" wrapText="1"/>
    </xf>
    <xf numFmtId="0" fontId="37" fillId="24" borderId="22" xfId="0" applyFont="1" applyFill="1" applyBorder="1" applyAlignment="1">
      <alignment horizontal="center" vertical="center" wrapText="1"/>
    </xf>
    <xf numFmtId="167" fontId="32" fillId="24" borderId="19" xfId="93" applyFill="1" applyBorder="1" applyAlignment="1">
      <alignment horizontal="right" vertical="center" wrapText="1"/>
    </xf>
    <xf numFmtId="39" fontId="28" fillId="0" borderId="0" xfId="0" applyNumberFormat="1" applyFont="1"/>
    <xf numFmtId="169" fontId="28" fillId="27" borderId="12" xfId="158" applyFont="1" applyFill="1" applyBorder="1" applyAlignment="1" applyProtection="1">
      <alignment horizontal="center"/>
    </xf>
    <xf numFmtId="167" fontId="28" fillId="0" borderId="0" xfId="0" applyNumberFormat="1" applyFont="1"/>
    <xf numFmtId="170" fontId="35" fillId="29" borderId="11" xfId="0" applyNumberFormat="1" applyFont="1" applyFill="1" applyBorder="1" applyAlignment="1">
      <alignment horizontal="center" vertical="center"/>
    </xf>
    <xf numFmtId="0" fontId="40" fillId="0" borderId="0" xfId="0" applyFont="1"/>
    <xf numFmtId="39" fontId="28" fillId="30" borderId="12" xfId="0" applyNumberFormat="1" applyFont="1" applyFill="1" applyBorder="1" applyAlignment="1">
      <alignment horizontal="right" vertical="center"/>
    </xf>
    <xf numFmtId="39" fontId="28" fillId="30" borderId="12" xfId="0" applyNumberFormat="1" applyFont="1" applyFill="1" applyBorder="1" applyAlignment="1">
      <alignment vertical="center"/>
    </xf>
    <xf numFmtId="17" fontId="28" fillId="0" borderId="0" xfId="0" applyNumberFormat="1" applyFont="1" applyAlignment="1">
      <alignment vertical="center"/>
    </xf>
    <xf numFmtId="0" fontId="28" fillId="0" borderId="12" xfId="0" applyFont="1" applyBorder="1" applyAlignment="1">
      <alignment horizontal="left"/>
    </xf>
    <xf numFmtId="169" fontId="28" fillId="0" borderId="12" xfId="0" applyNumberFormat="1" applyFont="1" applyBorder="1" applyAlignment="1">
      <alignment horizontal="center"/>
    </xf>
    <xf numFmtId="49" fontId="0" fillId="0" borderId="0" xfId="0" applyNumberFormat="1"/>
    <xf numFmtId="0" fontId="0" fillId="0" borderId="0" xfId="0" applyAlignment="1">
      <alignment horizontal="center"/>
    </xf>
    <xf numFmtId="0" fontId="28" fillId="27" borderId="0" xfId="0" applyFont="1" applyFill="1" applyAlignment="1">
      <alignment horizontal="center"/>
    </xf>
    <xf numFmtId="169" fontId="28" fillId="0" borderId="0" xfId="158" applyFont="1" applyFill="1" applyBorder="1" applyAlignment="1" applyProtection="1">
      <alignment horizontal="center"/>
    </xf>
    <xf numFmtId="169" fontId="28" fillId="27" borderId="0" xfId="158" applyFont="1" applyFill="1" applyBorder="1" applyAlignment="1" applyProtection="1">
      <alignment horizontal="center"/>
    </xf>
    <xf numFmtId="169" fontId="28" fillId="27" borderId="0" xfId="0" applyNumberFormat="1" applyFont="1" applyFill="1" applyAlignment="1">
      <alignment horizontal="center"/>
    </xf>
    <xf numFmtId="169" fontId="28" fillId="0" borderId="23" xfId="158" applyFont="1" applyFill="1" applyBorder="1" applyAlignment="1" applyProtection="1">
      <alignment horizontal="center"/>
    </xf>
    <xf numFmtId="169" fontId="28" fillId="27" borderId="23" xfId="158" applyFont="1" applyFill="1" applyBorder="1" applyAlignment="1" applyProtection="1">
      <alignment horizontal="center"/>
    </xf>
    <xf numFmtId="169" fontId="28" fillId="27" borderId="23" xfId="0" applyNumberFormat="1" applyFont="1" applyFill="1" applyBorder="1" applyAlignment="1">
      <alignment horizontal="center"/>
    </xf>
    <xf numFmtId="169" fontId="28" fillId="27" borderId="24" xfId="0" applyNumberFormat="1" applyFont="1" applyFill="1" applyBorder="1" applyAlignment="1">
      <alignment horizontal="center"/>
    </xf>
    <xf numFmtId="169" fontId="28" fillId="0" borderId="24" xfId="158" applyFont="1" applyFill="1" applyBorder="1" applyAlignment="1" applyProtection="1">
      <alignment horizontal="center"/>
    </xf>
    <xf numFmtId="169" fontId="28" fillId="27" borderId="24" xfId="158" applyFont="1" applyFill="1" applyBorder="1" applyAlignment="1" applyProtection="1">
      <alignment horizontal="center"/>
    </xf>
    <xf numFmtId="43" fontId="28" fillId="0" borderId="0" xfId="0" applyNumberFormat="1" applyFont="1"/>
    <xf numFmtId="169" fontId="32" fillId="0" borderId="0" xfId="158" applyFill="1" applyAlignment="1"/>
    <xf numFmtId="169" fontId="28" fillId="0" borderId="26" xfId="158" applyFont="1" applyBorder="1" applyAlignment="1"/>
    <xf numFmtId="169" fontId="28" fillId="27" borderId="15" xfId="158" applyFont="1" applyFill="1" applyBorder="1" applyAlignment="1" applyProtection="1">
      <alignment horizontal="center"/>
    </xf>
    <xf numFmtId="169" fontId="28" fillId="0" borderId="15" xfId="158" applyFont="1" applyBorder="1" applyAlignment="1"/>
    <xf numFmtId="169" fontId="28" fillId="27" borderId="26" xfId="158" applyFont="1" applyFill="1" applyBorder="1" applyAlignment="1" applyProtection="1">
      <alignment horizontal="center"/>
    </xf>
    <xf numFmtId="0" fontId="41" fillId="30" borderId="0" xfId="0" applyFont="1" applyFill="1" applyAlignment="1">
      <alignment horizontal="center" vertical="center"/>
    </xf>
    <xf numFmtId="14" fontId="0" fillId="0" borderId="0" xfId="0" applyNumberFormat="1" applyAlignment="1">
      <alignment horizontal="center"/>
    </xf>
    <xf numFmtId="0" fontId="28" fillId="24" borderId="29" xfId="0" applyFont="1" applyFill="1" applyBorder="1" applyAlignment="1">
      <alignment horizontal="left" vertical="center" wrapText="1"/>
    </xf>
    <xf numFmtId="167" fontId="32" fillId="24" borderId="30" xfId="93" applyFill="1" applyBorder="1" applyAlignment="1">
      <alignment horizontal="right" vertical="center"/>
    </xf>
    <xf numFmtId="0" fontId="37" fillId="24" borderId="28" xfId="0" applyFont="1" applyFill="1" applyBorder="1" applyAlignment="1">
      <alignment horizontal="center" vertical="center" wrapText="1"/>
    </xf>
    <xf numFmtId="169" fontId="42" fillId="0" borderId="0" xfId="158" applyFont="1" applyAlignment="1"/>
    <xf numFmtId="169" fontId="36" fillId="32" borderId="12" xfId="158" applyFont="1" applyFill="1" applyBorder="1" applyAlignment="1" applyProtection="1">
      <alignment horizontal="center"/>
    </xf>
    <xf numFmtId="0" fontId="43" fillId="35" borderId="32" xfId="0" applyFont="1" applyFill="1" applyBorder="1" applyAlignment="1">
      <alignment vertical="center"/>
    </xf>
    <xf numFmtId="0" fontId="43" fillId="35" borderId="33" xfId="0" applyFont="1" applyFill="1" applyBorder="1" applyAlignment="1">
      <alignment vertical="center"/>
    </xf>
    <xf numFmtId="0" fontId="40" fillId="34" borderId="27" xfId="0" applyFont="1" applyFill="1" applyBorder="1"/>
    <xf numFmtId="0" fontId="43" fillId="33" borderId="34" xfId="0" applyFont="1" applyFill="1" applyBorder="1" applyAlignment="1">
      <alignment vertical="center"/>
    </xf>
    <xf numFmtId="0" fontId="43" fillId="33" borderId="35" xfId="0" applyFont="1" applyFill="1" applyBorder="1" applyAlignment="1">
      <alignment vertical="center"/>
    </xf>
    <xf numFmtId="0" fontId="43" fillId="33" borderId="36" xfId="0" applyFont="1" applyFill="1" applyBorder="1" applyAlignment="1">
      <alignment horizontal="left"/>
    </xf>
    <xf numFmtId="0" fontId="44" fillId="58" borderId="12" xfId="109" applyFont="1" applyFill="1" applyBorder="1" applyAlignment="1">
      <alignment horizontal="center" vertical="center" wrapText="1"/>
    </xf>
    <xf numFmtId="0" fontId="44" fillId="58" borderId="12" xfId="109" applyFont="1" applyFill="1" applyBorder="1" applyAlignment="1">
      <alignment horizontal="center" vertical="center"/>
    </xf>
    <xf numFmtId="0" fontId="44" fillId="58" borderId="25" xfId="109" applyFont="1" applyFill="1" applyBorder="1" applyAlignment="1">
      <alignment horizontal="center" vertical="center"/>
    </xf>
    <xf numFmtId="14" fontId="44" fillId="58" borderId="12" xfId="109" applyNumberFormat="1" applyFont="1" applyFill="1" applyBorder="1" applyAlignment="1">
      <alignment horizontal="center" vertical="center" wrapText="1"/>
    </xf>
    <xf numFmtId="0" fontId="44" fillId="58" borderId="31" xfId="109" applyFont="1" applyFill="1" applyBorder="1" applyAlignment="1">
      <alignment horizontal="center" vertical="center"/>
    </xf>
    <xf numFmtId="172" fontId="44" fillId="58" borderId="12" xfId="109" applyNumberFormat="1" applyFont="1" applyFill="1" applyBorder="1" applyAlignment="1">
      <alignment horizontal="center" vertical="center" wrapText="1"/>
    </xf>
    <xf numFmtId="0" fontId="44" fillId="58" borderId="12" xfId="110" applyFont="1" applyFill="1" applyBorder="1" applyAlignment="1">
      <alignment horizontal="center" vertical="center" wrapText="1"/>
    </xf>
    <xf numFmtId="178" fontId="59" fillId="31" borderId="13" xfId="338" applyNumberFormat="1" applyFont="1" applyFill="1" applyBorder="1" applyAlignment="1">
      <alignment horizontal="center" vertical="center" wrapText="1"/>
    </xf>
    <xf numFmtId="0" fontId="28" fillId="30" borderId="0" xfId="0" applyFont="1" applyFill="1" applyAlignment="1">
      <alignment wrapText="1"/>
    </xf>
    <xf numFmtId="0" fontId="28" fillId="0" borderId="0" xfId="0" applyFont="1" applyAlignment="1">
      <alignment wrapText="1"/>
    </xf>
    <xf numFmtId="0" fontId="43" fillId="59" borderId="12" xfId="0" applyFont="1" applyFill="1" applyBorder="1" applyAlignment="1">
      <alignment horizontal="center" vertical="center" wrapText="1"/>
    </xf>
    <xf numFmtId="0" fontId="43" fillId="59" borderId="13" xfId="0" applyFont="1" applyFill="1" applyBorder="1" applyAlignment="1">
      <alignment horizontal="center" vertical="center" wrapText="1"/>
    </xf>
    <xf numFmtId="168" fontId="43" fillId="59" borderId="13" xfId="0" applyNumberFormat="1" applyFont="1" applyFill="1" applyBorder="1" applyAlignment="1">
      <alignment horizontal="center" vertical="center" wrapText="1"/>
    </xf>
    <xf numFmtId="49" fontId="43" fillId="59" borderId="13" xfId="0" applyNumberFormat="1" applyFont="1" applyFill="1" applyBorder="1" applyAlignment="1">
      <alignment horizontal="center" vertical="center" wrapText="1"/>
    </xf>
    <xf numFmtId="40" fontId="43" fillId="59" borderId="45" xfId="158" applyNumberFormat="1" applyFont="1" applyFill="1" applyBorder="1" applyAlignment="1">
      <alignment horizontal="center" vertical="center" wrapText="1"/>
    </xf>
    <xf numFmtId="40" fontId="43" fillId="59" borderId="13" xfId="158" applyNumberFormat="1" applyFont="1" applyFill="1" applyBorder="1" applyAlignment="1">
      <alignment horizontal="center" vertical="center" wrapText="1"/>
    </xf>
    <xf numFmtId="49" fontId="28" fillId="0" borderId="12" xfId="0" applyNumberFormat="1" applyFont="1" applyBorder="1" applyAlignment="1">
      <alignment horizontal="center" vertical="center" wrapText="1"/>
    </xf>
    <xf numFmtId="0" fontId="28" fillId="0" borderId="12" xfId="0" applyFont="1" applyBorder="1" applyAlignment="1">
      <alignment horizontal="center" vertical="center" wrapText="1"/>
    </xf>
    <xf numFmtId="0" fontId="60" fillId="0" borderId="12" xfId="1614" applyFont="1" applyFill="1" applyBorder="1" applyAlignment="1">
      <alignment horizontal="center" vertical="center" wrapText="1"/>
    </xf>
    <xf numFmtId="17" fontId="28" fillId="0" borderId="12" xfId="0" applyNumberFormat="1" applyFont="1" applyFill="1" applyBorder="1" applyAlignment="1">
      <alignment horizontal="center" vertical="center" wrapText="1"/>
    </xf>
    <xf numFmtId="14" fontId="60" fillId="0" borderId="12" xfId="421" applyNumberFormat="1" applyFont="1" applyFill="1" applyBorder="1" applyAlignment="1">
      <alignment horizontal="center" vertical="center" wrapText="1"/>
    </xf>
    <xf numFmtId="0" fontId="60" fillId="0" borderId="12" xfId="421" applyNumberFormat="1" applyFont="1" applyFill="1" applyBorder="1" applyAlignment="1">
      <alignment horizontal="center" vertical="center" wrapText="1"/>
    </xf>
    <xf numFmtId="0" fontId="28" fillId="0" borderId="12" xfId="0" applyFont="1" applyFill="1" applyBorder="1" applyAlignment="1">
      <alignment horizontal="center" vertical="center" wrapText="1"/>
    </xf>
    <xf numFmtId="171" fontId="60" fillId="0" borderId="12" xfId="421" applyFont="1" applyFill="1" applyBorder="1" applyAlignment="1">
      <alignment horizontal="center" vertical="center" wrapText="1"/>
    </xf>
    <xf numFmtId="0" fontId="60" fillId="0" borderId="12" xfId="0" applyFont="1" applyFill="1" applyBorder="1" applyAlignment="1">
      <alignment horizontal="center" vertical="center" wrapText="1"/>
    </xf>
    <xf numFmtId="3" fontId="60" fillId="0" borderId="12" xfId="0" applyNumberFormat="1" applyFont="1" applyFill="1" applyBorder="1" applyAlignment="1">
      <alignment horizontal="center" vertical="center" wrapText="1"/>
    </xf>
    <xf numFmtId="40" fontId="28" fillId="30" borderId="12" xfId="158" applyNumberFormat="1" applyFont="1" applyFill="1" applyBorder="1" applyAlignment="1">
      <alignment horizontal="center" vertical="center" wrapText="1"/>
    </xf>
    <xf numFmtId="0" fontId="28" fillId="0" borderId="25" xfId="0" applyFont="1" applyFill="1" applyBorder="1" applyAlignment="1">
      <alignment horizontal="center" vertical="center" wrapText="1"/>
    </xf>
    <xf numFmtId="0" fontId="60" fillId="0" borderId="31" xfId="421" applyNumberFormat="1" applyFont="1" applyFill="1" applyBorder="1" applyAlignment="1">
      <alignment horizontal="center" vertical="center" wrapText="1"/>
    </xf>
    <xf numFmtId="0" fontId="35" fillId="30" borderId="0" xfId="0" applyFont="1" applyFill="1" applyAlignment="1">
      <alignment horizontal="center" wrapText="1"/>
    </xf>
    <xf numFmtId="0" fontId="28" fillId="31" borderId="37" xfId="0" applyFont="1" applyFill="1" applyBorder="1" applyAlignment="1">
      <alignment horizontal="center" vertical="center" wrapText="1"/>
    </xf>
    <xf numFmtId="0" fontId="28" fillId="31" borderId="38" xfId="0" applyFont="1" applyFill="1" applyBorder="1" applyAlignment="1">
      <alignment horizontal="center" vertical="center" wrapText="1"/>
    </xf>
    <xf numFmtId="0" fontId="28" fillId="31" borderId="39" xfId="0" applyFont="1" applyFill="1" applyBorder="1" applyAlignment="1">
      <alignment horizontal="center" vertical="center" wrapText="1"/>
    </xf>
    <xf numFmtId="0" fontId="35" fillId="0" borderId="0" xfId="0" applyFont="1" applyAlignment="1">
      <alignment horizontal="left"/>
    </xf>
    <xf numFmtId="0" fontId="28" fillId="0" borderId="12" xfId="0" applyFont="1" applyBorder="1"/>
    <xf numFmtId="0" fontId="35" fillId="28" borderId="12" xfId="0" applyFont="1" applyFill="1" applyBorder="1" applyAlignment="1">
      <alignment horizontal="center"/>
    </xf>
    <xf numFmtId="0" fontId="28" fillId="0" borderId="18" xfId="0" applyFont="1" applyBorder="1" applyAlignment="1">
      <alignment horizontal="center" vertical="center"/>
    </xf>
    <xf numFmtId="0" fontId="28" fillId="27" borderId="16" xfId="0" applyFont="1" applyFill="1" applyBorder="1" applyAlignment="1">
      <alignment horizontal="center"/>
    </xf>
    <xf numFmtId="0" fontId="28" fillId="27" borderId="10" xfId="0" applyFont="1" applyFill="1" applyBorder="1" applyAlignment="1">
      <alignment horizontal="center"/>
    </xf>
    <xf numFmtId="0" fontId="28" fillId="27" borderId="40" xfId="0" applyFont="1" applyFill="1" applyBorder="1" applyAlignment="1">
      <alignment horizontal="center"/>
    </xf>
    <xf numFmtId="0" fontId="28" fillId="27" borderId="41" xfId="0" applyFont="1" applyFill="1" applyBorder="1" applyAlignment="1">
      <alignment horizontal="center"/>
    </xf>
    <xf numFmtId="0" fontId="28" fillId="27" borderId="42" xfId="0" applyFont="1" applyFill="1" applyBorder="1" applyAlignment="1">
      <alignment horizontal="center"/>
    </xf>
    <xf numFmtId="0" fontId="28" fillId="27" borderId="43" xfId="0" applyFont="1" applyFill="1" applyBorder="1" applyAlignment="1">
      <alignment horizontal="center"/>
    </xf>
    <xf numFmtId="170" fontId="27" fillId="0" borderId="11" xfId="0" applyNumberFormat="1" applyFont="1" applyBorder="1" applyAlignment="1">
      <alignment horizontal="center" vertical="center"/>
    </xf>
    <xf numFmtId="49" fontId="27" fillId="0" borderId="11" xfId="0" applyNumberFormat="1" applyFont="1" applyBorder="1" applyAlignment="1">
      <alignment horizontal="center" vertical="center"/>
    </xf>
    <xf numFmtId="0" fontId="27" fillId="25" borderId="44" xfId="0" applyFont="1" applyFill="1" applyBorder="1" applyAlignment="1">
      <alignment horizontal="left" vertical="center"/>
    </xf>
    <xf numFmtId="0" fontId="27" fillId="25" borderId="0" xfId="0" applyFont="1" applyFill="1" applyAlignment="1">
      <alignment horizontal="left" vertical="center"/>
    </xf>
    <xf numFmtId="0" fontId="0" fillId="0" borderId="0" xfId="0" applyAlignment="1">
      <alignment horizontal="left" vertical="center"/>
    </xf>
    <xf numFmtId="0" fontId="60" fillId="0" borderId="12" xfId="0" applyNumberFormat="1" applyFont="1" applyFill="1" applyBorder="1" applyAlignment="1">
      <alignment horizontal="center" vertical="center" wrapText="1"/>
    </xf>
  </cellXfs>
  <cellStyles count="1661">
    <cellStyle name="20% - Ênfase1" xfId="1" builtinId="30" customBuiltin="1"/>
    <cellStyle name="20% - Ênfase1 10" xfId="424"/>
    <cellStyle name="20% - Ênfase1 10 2" xfId="1038"/>
    <cellStyle name="20% - Ênfase1 11" xfId="168"/>
    <cellStyle name="20% - Ênfase1 2" xfId="2"/>
    <cellStyle name="20% - Ênfase1 2 2" xfId="426"/>
    <cellStyle name="20% - Ênfase1 2 3" xfId="425"/>
    <cellStyle name="20% - Ênfase1 2 4" xfId="169"/>
    <cellStyle name="20% - Ênfase1 3" xfId="3"/>
    <cellStyle name="20% - Ênfase1 3 2" xfId="427"/>
    <cellStyle name="20% - Ênfase1 3 3" xfId="170"/>
    <cellStyle name="20% - Ênfase1 4" xfId="428"/>
    <cellStyle name="20% - Ênfase1 5" xfId="429"/>
    <cellStyle name="20% - Ênfase1 6" xfId="430"/>
    <cellStyle name="20% - Ênfase1 7" xfId="431"/>
    <cellStyle name="20% - Ênfase1 8" xfId="432"/>
    <cellStyle name="20% - Ênfase1 9" xfId="433"/>
    <cellStyle name="20% - Ênfase2" xfId="4" builtinId="34" customBuiltin="1"/>
    <cellStyle name="20% - Ênfase2 10" xfId="434"/>
    <cellStyle name="20% - Ênfase2 10 2" xfId="1039"/>
    <cellStyle name="20% - Ênfase2 11" xfId="171"/>
    <cellStyle name="20% - Ênfase2 2" xfId="5"/>
    <cellStyle name="20% - Ênfase2 2 2" xfId="436"/>
    <cellStyle name="20% - Ênfase2 2 3" xfId="435"/>
    <cellStyle name="20% - Ênfase2 2 4" xfId="172"/>
    <cellStyle name="20% - Ênfase2 3" xfId="6"/>
    <cellStyle name="20% - Ênfase2 3 2" xfId="437"/>
    <cellStyle name="20% - Ênfase2 3 3" xfId="173"/>
    <cellStyle name="20% - Ênfase2 4" xfId="438"/>
    <cellStyle name="20% - Ênfase2 5" xfId="439"/>
    <cellStyle name="20% - Ênfase2 6" xfId="440"/>
    <cellStyle name="20% - Ênfase2 7" xfId="441"/>
    <cellStyle name="20% - Ênfase2 8" xfId="442"/>
    <cellStyle name="20% - Ênfase2 9" xfId="443"/>
    <cellStyle name="20% - Ênfase3" xfId="7" builtinId="38" customBuiltin="1"/>
    <cellStyle name="20% - Ênfase3 10" xfId="444"/>
    <cellStyle name="20% - Ênfase3 10 2" xfId="1040"/>
    <cellStyle name="20% - Ênfase3 11" xfId="174"/>
    <cellStyle name="20% - Ênfase3 2" xfId="8"/>
    <cellStyle name="20% - Ênfase3 2 2" xfId="446"/>
    <cellStyle name="20% - Ênfase3 2 3" xfId="445"/>
    <cellStyle name="20% - Ênfase3 2 4" xfId="175"/>
    <cellStyle name="20% - Ênfase3 3" xfId="9"/>
    <cellStyle name="20% - Ênfase3 3 2" xfId="447"/>
    <cellStyle name="20% - Ênfase3 3 3" xfId="176"/>
    <cellStyle name="20% - Ênfase3 4" xfId="448"/>
    <cellStyle name="20% - Ênfase3 5" xfId="449"/>
    <cellStyle name="20% - Ênfase3 6" xfId="450"/>
    <cellStyle name="20% - Ênfase3 7" xfId="451"/>
    <cellStyle name="20% - Ênfase3 8" xfId="452"/>
    <cellStyle name="20% - Ênfase3 9" xfId="453"/>
    <cellStyle name="20% - Ênfase4" xfId="10" builtinId="42" customBuiltin="1"/>
    <cellStyle name="20% - Ênfase4 10" xfId="454"/>
    <cellStyle name="20% - Ênfase4 10 2" xfId="1041"/>
    <cellStyle name="20% - Ênfase4 11" xfId="177"/>
    <cellStyle name="20% - Ênfase4 2" xfId="11"/>
    <cellStyle name="20% - Ênfase4 2 2" xfId="456"/>
    <cellStyle name="20% - Ênfase4 2 3" xfId="455"/>
    <cellStyle name="20% - Ênfase4 2 4" xfId="178"/>
    <cellStyle name="20% - Ênfase4 3" xfId="12"/>
    <cellStyle name="20% - Ênfase4 3 2" xfId="457"/>
    <cellStyle name="20% - Ênfase4 3 3" xfId="179"/>
    <cellStyle name="20% - Ênfase4 4" xfId="458"/>
    <cellStyle name="20% - Ênfase4 5" xfId="459"/>
    <cellStyle name="20% - Ênfase4 6" xfId="460"/>
    <cellStyle name="20% - Ênfase4 7" xfId="461"/>
    <cellStyle name="20% - Ênfase4 8" xfId="462"/>
    <cellStyle name="20% - Ênfase4 9" xfId="463"/>
    <cellStyle name="20% - Ênfase5" xfId="13" builtinId="46" customBuiltin="1"/>
    <cellStyle name="20% - Ênfase5 10" xfId="464"/>
    <cellStyle name="20% - Ênfase5 10 2" xfId="1042"/>
    <cellStyle name="20% - Ênfase5 11" xfId="180"/>
    <cellStyle name="20% - Ênfase5 2" xfId="14"/>
    <cellStyle name="20% - Ênfase5 2 2" xfId="466"/>
    <cellStyle name="20% - Ênfase5 2 3" xfId="465"/>
    <cellStyle name="20% - Ênfase5 2 4" xfId="181"/>
    <cellStyle name="20% - Ênfase5 3" xfId="15"/>
    <cellStyle name="20% - Ênfase5 3 2" xfId="467"/>
    <cellStyle name="20% - Ênfase5 3 3" xfId="182"/>
    <cellStyle name="20% - Ênfase5 4" xfId="468"/>
    <cellStyle name="20% - Ênfase5 5" xfId="469"/>
    <cellStyle name="20% - Ênfase5 6" xfId="470"/>
    <cellStyle name="20% - Ênfase5 7" xfId="471"/>
    <cellStyle name="20% - Ênfase5 8" xfId="472"/>
    <cellStyle name="20% - Ênfase5 9" xfId="473"/>
    <cellStyle name="20% - Ênfase6" xfId="16" builtinId="50" customBuiltin="1"/>
    <cellStyle name="20% - Ênfase6 10" xfId="474"/>
    <cellStyle name="20% - Ênfase6 10 2" xfId="1043"/>
    <cellStyle name="20% - Ênfase6 11" xfId="183"/>
    <cellStyle name="20% - Ênfase6 2" xfId="17"/>
    <cellStyle name="20% - Ênfase6 2 2" xfId="476"/>
    <cellStyle name="20% - Ênfase6 2 3" xfId="475"/>
    <cellStyle name="20% - Ênfase6 2 4" xfId="184"/>
    <cellStyle name="20% - Ênfase6 3" xfId="18"/>
    <cellStyle name="20% - Ênfase6 3 2" xfId="477"/>
    <cellStyle name="20% - Ênfase6 3 3" xfId="185"/>
    <cellStyle name="20% - Ênfase6 4" xfId="478"/>
    <cellStyle name="20% - Ênfase6 5" xfId="479"/>
    <cellStyle name="20% - Ênfase6 6" xfId="480"/>
    <cellStyle name="20% - Ênfase6 7" xfId="481"/>
    <cellStyle name="20% - Ênfase6 8" xfId="482"/>
    <cellStyle name="20% - Ênfase6 9" xfId="483"/>
    <cellStyle name="40% - Ênfase1" xfId="19" builtinId="31" customBuiltin="1"/>
    <cellStyle name="40% - Ênfase1 10" xfId="484"/>
    <cellStyle name="40% - Ênfase1 10 2" xfId="1044"/>
    <cellStyle name="40% - Ênfase1 11" xfId="186"/>
    <cellStyle name="40% - Ênfase1 2" xfId="20"/>
    <cellStyle name="40% - Ênfase1 2 2" xfId="486"/>
    <cellStyle name="40% - Ênfase1 2 3" xfId="485"/>
    <cellStyle name="40% - Ênfase1 2 4" xfId="187"/>
    <cellStyle name="40% - Ênfase1 3" xfId="21"/>
    <cellStyle name="40% - Ênfase1 3 2" xfId="487"/>
    <cellStyle name="40% - Ênfase1 3 3" xfId="188"/>
    <cellStyle name="40% - Ênfase1 4" xfId="488"/>
    <cellStyle name="40% - Ênfase1 5" xfId="489"/>
    <cellStyle name="40% - Ênfase1 6" xfId="490"/>
    <cellStyle name="40% - Ênfase1 7" xfId="491"/>
    <cellStyle name="40% - Ênfase1 8" xfId="492"/>
    <cellStyle name="40% - Ênfase1 9" xfId="493"/>
    <cellStyle name="40% - Ênfase2" xfId="22" builtinId="35" customBuiltin="1"/>
    <cellStyle name="40% - Ênfase2 10" xfId="494"/>
    <cellStyle name="40% - Ênfase2 10 2" xfId="1045"/>
    <cellStyle name="40% - Ênfase2 11" xfId="189"/>
    <cellStyle name="40% - Ênfase2 2" xfId="23"/>
    <cellStyle name="40% - Ênfase2 2 2" xfId="496"/>
    <cellStyle name="40% - Ênfase2 2 3" xfId="495"/>
    <cellStyle name="40% - Ênfase2 2 4" xfId="190"/>
    <cellStyle name="40% - Ênfase2 3" xfId="24"/>
    <cellStyle name="40% - Ênfase2 3 2" xfId="497"/>
    <cellStyle name="40% - Ênfase2 3 3" xfId="191"/>
    <cellStyle name="40% - Ênfase2 4" xfId="498"/>
    <cellStyle name="40% - Ênfase2 5" xfId="499"/>
    <cellStyle name="40% - Ênfase2 6" xfId="500"/>
    <cellStyle name="40% - Ênfase2 7" xfId="501"/>
    <cellStyle name="40% - Ênfase2 8" xfId="502"/>
    <cellStyle name="40% - Ênfase2 9" xfId="503"/>
    <cellStyle name="40% - Ênfase3" xfId="25" builtinId="39" customBuiltin="1"/>
    <cellStyle name="40% - Ênfase3 10" xfId="504"/>
    <cellStyle name="40% - Ênfase3 10 2" xfId="1046"/>
    <cellStyle name="40% - Ênfase3 11" xfId="192"/>
    <cellStyle name="40% - Ênfase3 2" xfId="26"/>
    <cellStyle name="40% - Ênfase3 2 2" xfId="506"/>
    <cellStyle name="40% - Ênfase3 2 3" xfId="505"/>
    <cellStyle name="40% - Ênfase3 2 4" xfId="193"/>
    <cellStyle name="40% - Ênfase3 3" xfId="27"/>
    <cellStyle name="40% - Ênfase3 3 2" xfId="507"/>
    <cellStyle name="40% - Ênfase3 3 3" xfId="194"/>
    <cellStyle name="40% - Ênfase3 4" xfId="508"/>
    <cellStyle name="40% - Ênfase3 5" xfId="509"/>
    <cellStyle name="40% - Ênfase3 6" xfId="510"/>
    <cellStyle name="40% - Ênfase3 7" xfId="511"/>
    <cellStyle name="40% - Ênfase3 8" xfId="512"/>
    <cellStyle name="40% - Ênfase3 9" xfId="513"/>
    <cellStyle name="40% - Ênfase4" xfId="28" builtinId="43" customBuiltin="1"/>
    <cellStyle name="40% - Ênfase4 10" xfId="514"/>
    <cellStyle name="40% - Ênfase4 10 2" xfId="1047"/>
    <cellStyle name="40% - Ênfase4 11" xfId="195"/>
    <cellStyle name="40% - Ênfase4 2" xfId="29"/>
    <cellStyle name="40% - Ênfase4 2 2" xfId="516"/>
    <cellStyle name="40% - Ênfase4 2 3" xfId="515"/>
    <cellStyle name="40% - Ênfase4 2 4" xfId="196"/>
    <cellStyle name="40% - Ênfase4 3" xfId="30"/>
    <cellStyle name="40% - Ênfase4 3 2" xfId="517"/>
    <cellStyle name="40% - Ênfase4 3 3" xfId="197"/>
    <cellStyle name="40% - Ênfase4 4" xfId="518"/>
    <cellStyle name="40% - Ênfase4 5" xfId="519"/>
    <cellStyle name="40% - Ênfase4 6" xfId="520"/>
    <cellStyle name="40% - Ênfase4 7" xfId="521"/>
    <cellStyle name="40% - Ênfase4 8" xfId="522"/>
    <cellStyle name="40% - Ênfase4 9" xfId="523"/>
    <cellStyle name="40% - Ênfase5" xfId="31" builtinId="47" customBuiltin="1"/>
    <cellStyle name="40% - Ênfase5 10" xfId="524"/>
    <cellStyle name="40% - Ênfase5 10 2" xfId="1048"/>
    <cellStyle name="40% - Ênfase5 11" xfId="198"/>
    <cellStyle name="40% - Ênfase5 2" xfId="32"/>
    <cellStyle name="40% - Ênfase5 2 2" xfId="526"/>
    <cellStyle name="40% - Ênfase5 2 3" xfId="525"/>
    <cellStyle name="40% - Ênfase5 2 4" xfId="199"/>
    <cellStyle name="40% - Ênfase5 3" xfId="33"/>
    <cellStyle name="40% - Ênfase5 3 2" xfId="527"/>
    <cellStyle name="40% - Ênfase5 3 3" xfId="200"/>
    <cellStyle name="40% - Ênfase5 4" xfId="528"/>
    <cellStyle name="40% - Ênfase5 5" xfId="529"/>
    <cellStyle name="40% - Ênfase5 6" xfId="530"/>
    <cellStyle name="40% - Ênfase5 7" xfId="531"/>
    <cellStyle name="40% - Ênfase5 8" xfId="532"/>
    <cellStyle name="40% - Ênfase5 9" xfId="533"/>
    <cellStyle name="40% - Ênfase6" xfId="34" builtinId="51" customBuiltin="1"/>
    <cellStyle name="40% - Ênfase6 10" xfId="534"/>
    <cellStyle name="40% - Ênfase6 10 2" xfId="1049"/>
    <cellStyle name="40% - Ênfase6 11" xfId="201"/>
    <cellStyle name="40% - Ênfase6 2" xfId="35"/>
    <cellStyle name="40% - Ênfase6 2 2" xfId="536"/>
    <cellStyle name="40% - Ênfase6 2 3" xfId="535"/>
    <cellStyle name="40% - Ênfase6 2 4" xfId="202"/>
    <cellStyle name="40% - Ênfase6 3" xfId="36"/>
    <cellStyle name="40% - Ênfase6 3 2" xfId="537"/>
    <cellStyle name="40% - Ênfase6 3 3" xfId="203"/>
    <cellStyle name="40% - Ênfase6 4" xfId="538"/>
    <cellStyle name="40% - Ênfase6 5" xfId="539"/>
    <cellStyle name="40% - Ênfase6 6" xfId="540"/>
    <cellStyle name="40% - Ênfase6 7" xfId="541"/>
    <cellStyle name="40% - Ênfase6 8" xfId="542"/>
    <cellStyle name="40% - Ênfase6 9" xfId="543"/>
    <cellStyle name="60% - Ênfase1" xfId="37" builtinId="32" customBuiltin="1"/>
    <cellStyle name="60% - Ênfase1 10" xfId="544"/>
    <cellStyle name="60% - Ênfase1 10 2" xfId="1050"/>
    <cellStyle name="60% - Ênfase1 11" xfId="204"/>
    <cellStyle name="60% - Ênfase1 2" xfId="38"/>
    <cellStyle name="60% - Ênfase1 2 2" xfId="546"/>
    <cellStyle name="60% - Ênfase1 2 3" xfId="545"/>
    <cellStyle name="60% - Ênfase1 2 4" xfId="205"/>
    <cellStyle name="60% - Ênfase1 3" xfId="39"/>
    <cellStyle name="60% - Ênfase1 3 2" xfId="547"/>
    <cellStyle name="60% - Ênfase1 3 3" xfId="206"/>
    <cellStyle name="60% - Ênfase1 4" xfId="548"/>
    <cellStyle name="60% - Ênfase1 5" xfId="549"/>
    <cellStyle name="60% - Ênfase1 6" xfId="550"/>
    <cellStyle name="60% - Ênfase1 7" xfId="551"/>
    <cellStyle name="60% - Ênfase1 8" xfId="552"/>
    <cellStyle name="60% - Ênfase1 9" xfId="553"/>
    <cellStyle name="60% - Ênfase2" xfId="40" builtinId="36" customBuiltin="1"/>
    <cellStyle name="60% - Ênfase2 10" xfId="554"/>
    <cellStyle name="60% - Ênfase2 10 2" xfId="1051"/>
    <cellStyle name="60% - Ênfase2 11" xfId="207"/>
    <cellStyle name="60% - Ênfase2 2" xfId="41"/>
    <cellStyle name="60% - Ênfase2 2 2" xfId="556"/>
    <cellStyle name="60% - Ênfase2 2 3" xfId="555"/>
    <cellStyle name="60% - Ênfase2 2 4" xfId="208"/>
    <cellStyle name="60% - Ênfase2 3" xfId="42"/>
    <cellStyle name="60% - Ênfase2 3 2" xfId="557"/>
    <cellStyle name="60% - Ênfase2 3 3" xfId="209"/>
    <cellStyle name="60% - Ênfase2 4" xfId="558"/>
    <cellStyle name="60% - Ênfase2 5" xfId="559"/>
    <cellStyle name="60% - Ênfase2 6" xfId="560"/>
    <cellStyle name="60% - Ênfase2 7" xfId="561"/>
    <cellStyle name="60% - Ênfase2 8" xfId="562"/>
    <cellStyle name="60% - Ênfase2 9" xfId="563"/>
    <cellStyle name="60% - Ênfase3" xfId="43" builtinId="40" customBuiltin="1"/>
    <cellStyle name="60% - Ênfase3 10" xfId="564"/>
    <cellStyle name="60% - Ênfase3 10 2" xfId="1052"/>
    <cellStyle name="60% - Ênfase3 11" xfId="210"/>
    <cellStyle name="60% - Ênfase3 2" xfId="44"/>
    <cellStyle name="60% - Ênfase3 2 2" xfId="566"/>
    <cellStyle name="60% - Ênfase3 2 3" xfId="565"/>
    <cellStyle name="60% - Ênfase3 2 4" xfId="211"/>
    <cellStyle name="60% - Ênfase3 3" xfId="45"/>
    <cellStyle name="60% - Ênfase3 3 2" xfId="567"/>
    <cellStyle name="60% - Ênfase3 3 3" xfId="212"/>
    <cellStyle name="60% - Ênfase3 4" xfId="568"/>
    <cellStyle name="60% - Ênfase3 5" xfId="569"/>
    <cellStyle name="60% - Ênfase3 6" xfId="570"/>
    <cellStyle name="60% - Ênfase3 7" xfId="571"/>
    <cellStyle name="60% - Ênfase3 8" xfId="572"/>
    <cellStyle name="60% - Ênfase3 9" xfId="573"/>
    <cellStyle name="60% - Ênfase4" xfId="46" builtinId="44" customBuiltin="1"/>
    <cellStyle name="60% - Ênfase4 10" xfId="574"/>
    <cellStyle name="60% - Ênfase4 10 2" xfId="1053"/>
    <cellStyle name="60% - Ênfase4 11" xfId="213"/>
    <cellStyle name="60% - Ênfase4 2" xfId="47"/>
    <cellStyle name="60% - Ênfase4 2 2" xfId="576"/>
    <cellStyle name="60% - Ênfase4 2 3" xfId="575"/>
    <cellStyle name="60% - Ênfase4 2 4" xfId="214"/>
    <cellStyle name="60% - Ênfase4 3" xfId="48"/>
    <cellStyle name="60% - Ênfase4 3 2" xfId="577"/>
    <cellStyle name="60% - Ênfase4 3 3" xfId="215"/>
    <cellStyle name="60% - Ênfase4 4" xfId="578"/>
    <cellStyle name="60% - Ênfase4 5" xfId="579"/>
    <cellStyle name="60% - Ênfase4 6" xfId="580"/>
    <cellStyle name="60% - Ênfase4 7" xfId="581"/>
    <cellStyle name="60% - Ênfase4 8" xfId="582"/>
    <cellStyle name="60% - Ênfase4 9" xfId="583"/>
    <cellStyle name="60% - Ênfase5" xfId="49" builtinId="48" customBuiltin="1"/>
    <cellStyle name="60% - Ênfase5 10" xfId="584"/>
    <cellStyle name="60% - Ênfase5 10 2" xfId="1054"/>
    <cellStyle name="60% - Ênfase5 11" xfId="216"/>
    <cellStyle name="60% - Ênfase5 2" xfId="50"/>
    <cellStyle name="60% - Ênfase5 2 2" xfId="586"/>
    <cellStyle name="60% - Ênfase5 2 3" xfId="585"/>
    <cellStyle name="60% - Ênfase5 2 4" xfId="217"/>
    <cellStyle name="60% - Ênfase5 3" xfId="51"/>
    <cellStyle name="60% - Ênfase5 3 2" xfId="587"/>
    <cellStyle name="60% - Ênfase5 3 3" xfId="218"/>
    <cellStyle name="60% - Ênfase5 4" xfId="588"/>
    <cellStyle name="60% - Ênfase5 5" xfId="589"/>
    <cellStyle name="60% - Ênfase5 6" xfId="590"/>
    <cellStyle name="60% - Ênfase5 7" xfId="591"/>
    <cellStyle name="60% - Ênfase5 8" xfId="592"/>
    <cellStyle name="60% - Ênfase5 9" xfId="593"/>
    <cellStyle name="60% - Ênfase6" xfId="52" builtinId="52" customBuiltin="1"/>
    <cellStyle name="60% - Ênfase6 10" xfId="594"/>
    <cellStyle name="60% - Ênfase6 10 2" xfId="1055"/>
    <cellStyle name="60% - Ênfase6 11" xfId="219"/>
    <cellStyle name="60% - Ênfase6 2" xfId="53"/>
    <cellStyle name="60% - Ênfase6 2 2" xfId="596"/>
    <cellStyle name="60% - Ênfase6 2 3" xfId="595"/>
    <cellStyle name="60% - Ênfase6 2 4" xfId="220"/>
    <cellStyle name="60% - Ênfase6 3" xfId="54"/>
    <cellStyle name="60% - Ênfase6 3 2" xfId="597"/>
    <cellStyle name="60% - Ênfase6 3 3" xfId="221"/>
    <cellStyle name="60% - Ênfase6 4" xfId="598"/>
    <cellStyle name="60% - Ênfase6 5" xfId="599"/>
    <cellStyle name="60% - Ênfase6 6" xfId="600"/>
    <cellStyle name="60% - Ênfase6 7" xfId="601"/>
    <cellStyle name="60% - Ênfase6 8" xfId="602"/>
    <cellStyle name="60% - Ênfase6 9" xfId="603"/>
    <cellStyle name="Bom" xfId="55" builtinId="26" customBuiltin="1"/>
    <cellStyle name="Bom 10" xfId="604"/>
    <cellStyle name="Bom 10 2" xfId="1056"/>
    <cellStyle name="Bom 11" xfId="222"/>
    <cellStyle name="Bom 2" xfId="56"/>
    <cellStyle name="Bom 2 2" xfId="606"/>
    <cellStyle name="Bom 2 3" xfId="605"/>
    <cellStyle name="Bom 2 4" xfId="223"/>
    <cellStyle name="Bom 3" xfId="57"/>
    <cellStyle name="Bom 3 2" xfId="607"/>
    <cellStyle name="Bom 3 3" xfId="224"/>
    <cellStyle name="Bom 4" xfId="608"/>
    <cellStyle name="Bom 5" xfId="609"/>
    <cellStyle name="Bom 6" xfId="610"/>
    <cellStyle name="Bom 7" xfId="611"/>
    <cellStyle name="Bom 8" xfId="612"/>
    <cellStyle name="Bom 9" xfId="613"/>
    <cellStyle name="Cálculo" xfId="58" builtinId="22" customBuiltin="1"/>
    <cellStyle name="Cálculo 10" xfId="614"/>
    <cellStyle name="Cálculo 10 2" xfId="1057"/>
    <cellStyle name="Cálculo 11" xfId="225"/>
    <cellStyle name="Cálculo 2" xfId="59"/>
    <cellStyle name="Cálculo 2 2" xfId="616"/>
    <cellStyle name="Cálculo 2 3" xfId="615"/>
    <cellStyle name="Cálculo 2 4" xfId="226"/>
    <cellStyle name="Cálculo 3" xfId="60"/>
    <cellStyle name="Cálculo 3 2" xfId="617"/>
    <cellStyle name="Cálculo 3 3" xfId="227"/>
    <cellStyle name="Cálculo 4" xfId="618"/>
    <cellStyle name="Cálculo 5" xfId="619"/>
    <cellStyle name="Cálculo 6" xfId="620"/>
    <cellStyle name="Cálculo 7" xfId="621"/>
    <cellStyle name="Cálculo 8" xfId="622"/>
    <cellStyle name="Cálculo 9" xfId="623"/>
    <cellStyle name="Célula de Verificação" xfId="61" builtinId="23" customBuiltin="1"/>
    <cellStyle name="Célula de Verificação 10" xfId="624"/>
    <cellStyle name="Célula de Verificação 10 2" xfId="1058"/>
    <cellStyle name="Célula de Verificação 11" xfId="228"/>
    <cellStyle name="Célula de Verificação 2" xfId="62"/>
    <cellStyle name="Célula de Verificação 2 2" xfId="626"/>
    <cellStyle name="Célula de Verificação 2 3" xfId="625"/>
    <cellStyle name="Célula de Verificação 2 4" xfId="229"/>
    <cellStyle name="Célula de Verificação 3" xfId="63"/>
    <cellStyle name="Célula de Verificação 3 2" xfId="627"/>
    <cellStyle name="Célula de Verificação 3 3" xfId="230"/>
    <cellStyle name="Célula de Verificação 4" xfId="628"/>
    <cellStyle name="Célula de Verificação 5" xfId="629"/>
    <cellStyle name="Célula de Verificação 6" xfId="630"/>
    <cellStyle name="Célula de Verificação 7" xfId="631"/>
    <cellStyle name="Célula de Verificação 8" xfId="632"/>
    <cellStyle name="Célula de Verificação 9" xfId="633"/>
    <cellStyle name="Célula Vinculada" xfId="64" builtinId="24" customBuiltin="1"/>
    <cellStyle name="Célula Vinculada 10" xfId="1059"/>
    <cellStyle name="Célula Vinculada 11" xfId="231"/>
    <cellStyle name="Célula Vinculada 2" xfId="65"/>
    <cellStyle name="Célula Vinculada 2 2" xfId="635"/>
    <cellStyle name="Célula Vinculada 2 3" xfId="232"/>
    <cellStyle name="Célula Vinculada 3" xfId="66"/>
    <cellStyle name="Célula Vinculada 3 2" xfId="636"/>
    <cellStyle name="Célula Vinculada 3 3" xfId="233"/>
    <cellStyle name="Célula Vinculada 4" xfId="637"/>
    <cellStyle name="Célula Vinculada 5" xfId="638"/>
    <cellStyle name="Célula Vinculada 6" xfId="639"/>
    <cellStyle name="Célula Vinculada 7" xfId="640"/>
    <cellStyle name="Célula Vinculada 8" xfId="641"/>
    <cellStyle name="Célula Vinculada 9" xfId="634"/>
    <cellStyle name="cf1" xfId="1399"/>
    <cellStyle name="ConditionalStyle_1" xfId="1400"/>
    <cellStyle name="Ênfase1" xfId="67" builtinId="29" customBuiltin="1"/>
    <cellStyle name="Ênfase1 10" xfId="642"/>
    <cellStyle name="Ênfase1 10 2" xfId="1060"/>
    <cellStyle name="Ênfase1 11" xfId="234"/>
    <cellStyle name="Ênfase1 2" xfId="68"/>
    <cellStyle name="Ênfase1 2 2" xfId="644"/>
    <cellStyle name="Ênfase1 2 3" xfId="643"/>
    <cellStyle name="Ênfase1 2 4" xfId="235"/>
    <cellStyle name="Ênfase1 3" xfId="69"/>
    <cellStyle name="Ênfase1 3 2" xfId="645"/>
    <cellStyle name="Ênfase1 3 3" xfId="236"/>
    <cellStyle name="Ênfase1 4" xfId="646"/>
    <cellStyle name="Ênfase1 5" xfId="647"/>
    <cellStyle name="Ênfase1 6" xfId="648"/>
    <cellStyle name="Ênfase1 7" xfId="649"/>
    <cellStyle name="Ênfase1 8" xfId="650"/>
    <cellStyle name="Ênfase1 9" xfId="651"/>
    <cellStyle name="Ênfase2" xfId="70" builtinId="33" customBuiltin="1"/>
    <cellStyle name="Ênfase2 10" xfId="652"/>
    <cellStyle name="Ênfase2 10 2" xfId="1061"/>
    <cellStyle name="Ênfase2 11" xfId="237"/>
    <cellStyle name="Ênfase2 2" xfId="71"/>
    <cellStyle name="Ênfase2 2 2" xfId="654"/>
    <cellStyle name="Ênfase2 2 3" xfId="653"/>
    <cellStyle name="Ênfase2 2 4" xfId="238"/>
    <cellStyle name="Ênfase2 3" xfId="72"/>
    <cellStyle name="Ênfase2 3 2" xfId="655"/>
    <cellStyle name="Ênfase2 3 3" xfId="239"/>
    <cellStyle name="Ênfase2 4" xfId="656"/>
    <cellStyle name="Ênfase2 5" xfId="657"/>
    <cellStyle name="Ênfase2 6" xfId="658"/>
    <cellStyle name="Ênfase2 7" xfId="659"/>
    <cellStyle name="Ênfase2 8" xfId="660"/>
    <cellStyle name="Ênfase2 9" xfId="661"/>
    <cellStyle name="Ênfase3" xfId="73" builtinId="37" customBuiltin="1"/>
    <cellStyle name="Ênfase3 10" xfId="662"/>
    <cellStyle name="Ênfase3 10 2" xfId="1062"/>
    <cellStyle name="Ênfase3 11" xfId="240"/>
    <cellStyle name="Ênfase3 2" xfId="74"/>
    <cellStyle name="Ênfase3 2 2" xfId="664"/>
    <cellStyle name="Ênfase3 2 3" xfId="663"/>
    <cellStyle name="Ênfase3 2 4" xfId="241"/>
    <cellStyle name="Ênfase3 3" xfId="75"/>
    <cellStyle name="Ênfase3 3 2" xfId="665"/>
    <cellStyle name="Ênfase3 3 3" xfId="242"/>
    <cellStyle name="Ênfase3 4" xfId="666"/>
    <cellStyle name="Ênfase3 5" xfId="667"/>
    <cellStyle name="Ênfase3 6" xfId="668"/>
    <cellStyle name="Ênfase3 7" xfId="669"/>
    <cellStyle name="Ênfase3 8" xfId="670"/>
    <cellStyle name="Ênfase3 9" xfId="671"/>
    <cellStyle name="Ênfase4" xfId="76" builtinId="41" customBuiltin="1"/>
    <cellStyle name="Ênfase4 10" xfId="672"/>
    <cellStyle name="Ênfase4 10 2" xfId="1063"/>
    <cellStyle name="Ênfase4 11" xfId="243"/>
    <cellStyle name="Ênfase4 2" xfId="77"/>
    <cellStyle name="Ênfase4 2 2" xfId="674"/>
    <cellStyle name="Ênfase4 2 3" xfId="673"/>
    <cellStyle name="Ênfase4 2 4" xfId="244"/>
    <cellStyle name="Ênfase4 3" xfId="78"/>
    <cellStyle name="Ênfase4 3 2" xfId="675"/>
    <cellStyle name="Ênfase4 3 3" xfId="245"/>
    <cellStyle name="Ênfase4 4" xfId="676"/>
    <cellStyle name="Ênfase4 5" xfId="677"/>
    <cellStyle name="Ênfase4 6" xfId="678"/>
    <cellStyle name="Ênfase4 7" xfId="679"/>
    <cellStyle name="Ênfase4 8" xfId="680"/>
    <cellStyle name="Ênfase4 9" xfId="681"/>
    <cellStyle name="Ênfase5" xfId="79" builtinId="45" customBuiltin="1"/>
    <cellStyle name="Ênfase5 10" xfId="682"/>
    <cellStyle name="Ênfase5 10 2" xfId="1064"/>
    <cellStyle name="Ênfase5 11" xfId="246"/>
    <cellStyle name="Ênfase5 2" xfId="80"/>
    <cellStyle name="Ênfase5 2 2" xfId="684"/>
    <cellStyle name="Ênfase5 2 3" xfId="683"/>
    <cellStyle name="Ênfase5 2 4" xfId="247"/>
    <cellStyle name="Ênfase5 3" xfId="81"/>
    <cellStyle name="Ênfase5 3 2" xfId="685"/>
    <cellStyle name="Ênfase5 3 3" xfId="248"/>
    <cellStyle name="Ênfase5 4" xfId="686"/>
    <cellStyle name="Ênfase5 5" xfId="687"/>
    <cellStyle name="Ênfase5 6" xfId="688"/>
    <cellStyle name="Ênfase5 7" xfId="689"/>
    <cellStyle name="Ênfase5 8" xfId="690"/>
    <cellStyle name="Ênfase5 9" xfId="691"/>
    <cellStyle name="Ênfase6" xfId="82" builtinId="49" customBuiltin="1"/>
    <cellStyle name="Ênfase6 10" xfId="692"/>
    <cellStyle name="Ênfase6 10 2" xfId="1065"/>
    <cellStyle name="Ênfase6 11" xfId="249"/>
    <cellStyle name="Ênfase6 2" xfId="83"/>
    <cellStyle name="Ênfase6 2 2" xfId="694"/>
    <cellStyle name="Ênfase6 2 3" xfId="693"/>
    <cellStyle name="Ênfase6 2 4" xfId="250"/>
    <cellStyle name="Ênfase6 3" xfId="84"/>
    <cellStyle name="Ênfase6 3 2" xfId="695"/>
    <cellStyle name="Ênfase6 3 3" xfId="251"/>
    <cellStyle name="Ênfase6 4" xfId="696"/>
    <cellStyle name="Ênfase6 5" xfId="697"/>
    <cellStyle name="Ênfase6 6" xfId="698"/>
    <cellStyle name="Ênfase6 7" xfId="699"/>
    <cellStyle name="Ênfase6 8" xfId="700"/>
    <cellStyle name="Ênfase6 9" xfId="701"/>
    <cellStyle name="Entrada" xfId="85" builtinId="20" customBuiltin="1"/>
    <cellStyle name="Entrada 10" xfId="702"/>
    <cellStyle name="Entrada 10 2" xfId="1066"/>
    <cellStyle name="Entrada 11" xfId="252"/>
    <cellStyle name="Entrada 2" xfId="86"/>
    <cellStyle name="Entrada 2 2" xfId="704"/>
    <cellStyle name="Entrada 2 3" xfId="703"/>
    <cellStyle name="Entrada 2 4" xfId="253"/>
    <cellStyle name="Entrada 3" xfId="87"/>
    <cellStyle name="Entrada 3 2" xfId="705"/>
    <cellStyle name="Entrada 3 3" xfId="254"/>
    <cellStyle name="Entrada 4" xfId="706"/>
    <cellStyle name="Entrada 5" xfId="707"/>
    <cellStyle name="Entrada 6" xfId="708"/>
    <cellStyle name="Entrada 7" xfId="709"/>
    <cellStyle name="Entrada 8" xfId="710"/>
    <cellStyle name="Entrada 9" xfId="711"/>
    <cellStyle name="Excel Built-in Comma" xfId="1401"/>
    <cellStyle name="Excel Built-in Normal" xfId="1402"/>
    <cellStyle name="Excel Built-in Normal 1" xfId="1403"/>
    <cellStyle name="Excel Built-in Normal 1 2" xfId="1404"/>
    <cellStyle name="Excel Built-in Percent" xfId="1405"/>
    <cellStyle name="Explanatory Text" xfId="1406"/>
    <cellStyle name="Heading" xfId="1407"/>
    <cellStyle name="Heading1" xfId="1408"/>
    <cellStyle name="Hiperlink" xfId="88" builtinId="8"/>
    <cellStyle name="Hiperlink 2" xfId="89"/>
    <cellStyle name="Hiperlink 2 2" xfId="712"/>
    <cellStyle name="Hiperlink 2 2 2" xfId="1411"/>
    <cellStyle name="Hiperlink 2 2 3" xfId="1410"/>
    <cellStyle name="Hiperlink 2 3" xfId="1412"/>
    <cellStyle name="Hiperlink 3" xfId="255"/>
    <cellStyle name="Hiperlink 4" xfId="1409"/>
    <cellStyle name="Incorreto" xfId="90" builtinId="27" customBuiltin="1"/>
    <cellStyle name="Incorreto 10" xfId="713"/>
    <cellStyle name="Incorreto 10 2" xfId="1067"/>
    <cellStyle name="Incorreto 11" xfId="256"/>
    <cellStyle name="Incorreto 2" xfId="91"/>
    <cellStyle name="Incorreto 2 2" xfId="715"/>
    <cellStyle name="Incorreto 2 3" xfId="714"/>
    <cellStyle name="Incorreto 2 4" xfId="257"/>
    <cellStyle name="Incorreto 3" xfId="92"/>
    <cellStyle name="Incorreto 3 2" xfId="716"/>
    <cellStyle name="Incorreto 3 3" xfId="258"/>
    <cellStyle name="Incorreto 4" xfId="717"/>
    <cellStyle name="Incorreto 5" xfId="718"/>
    <cellStyle name="Incorreto 6" xfId="719"/>
    <cellStyle name="Incorreto 7" xfId="720"/>
    <cellStyle name="Incorreto 8" xfId="721"/>
    <cellStyle name="Incorreto 9" xfId="722"/>
    <cellStyle name="Moeda" xfId="93" builtinId="4"/>
    <cellStyle name="Moeda 10" xfId="260"/>
    <cellStyle name="Moeda 10 13" xfId="1414"/>
    <cellStyle name="Moeda 10 2" xfId="723"/>
    <cellStyle name="Moeda 11" xfId="356"/>
    <cellStyle name="Moeda 12" xfId="724"/>
    <cellStyle name="Moeda 13" xfId="725"/>
    <cellStyle name="Moeda 14" xfId="726"/>
    <cellStyle name="Moeda 15" xfId="1068"/>
    <cellStyle name="Moeda 16" xfId="1069"/>
    <cellStyle name="Moeda 16 2" xfId="1380"/>
    <cellStyle name="Moeda 17" xfId="1100"/>
    <cellStyle name="Moeda 17 2" xfId="1390"/>
    <cellStyle name="Moeda 18" xfId="259"/>
    <cellStyle name="Moeda 19" xfId="1104"/>
    <cellStyle name="Moeda 2" xfId="94"/>
    <cellStyle name="Moeda 2 2" xfId="95"/>
    <cellStyle name="Moeda 2 2 2" xfId="357"/>
    <cellStyle name="Moeda 2 2 2 2" xfId="1418"/>
    <cellStyle name="Moeda 2 2 2 2 2" xfId="1568"/>
    <cellStyle name="Moeda 2 2 2 3" xfId="1567"/>
    <cellStyle name="Moeda 2 2 2 4" xfId="1417"/>
    <cellStyle name="Moeda 2 2 3" xfId="261"/>
    <cellStyle name="Moeda 2 2 3 2" xfId="1420"/>
    <cellStyle name="Moeda 2 2 3 2 2" xfId="1570"/>
    <cellStyle name="Moeda 2 2 3 3" xfId="1569"/>
    <cellStyle name="Moeda 2 2 3 4" xfId="1419"/>
    <cellStyle name="Moeda 2 2 4" xfId="1421"/>
    <cellStyle name="Moeda 2 2 4 2" xfId="1571"/>
    <cellStyle name="Moeda 2 2 5" xfId="1566"/>
    <cellStyle name="Moeda 2 2 6" xfId="1416"/>
    <cellStyle name="Moeda 2 3" xfId="96"/>
    <cellStyle name="Moeda 2 3 2" xfId="727"/>
    <cellStyle name="Moeda 2 3 2 2" xfId="1573"/>
    <cellStyle name="Moeda 2 3 2 3" xfId="1423"/>
    <cellStyle name="Moeda 2 3 3" xfId="1572"/>
    <cellStyle name="Moeda 2 3 4" xfId="1422"/>
    <cellStyle name="Moeda 2 4" xfId="1415"/>
    <cellStyle name="Moeda 20" xfId="1395"/>
    <cellStyle name="Moeda 21" xfId="1396"/>
    <cellStyle name="Moeda 22" xfId="1413"/>
    <cellStyle name="Moeda 3" xfId="97"/>
    <cellStyle name="Moeda 3 2" xfId="358"/>
    <cellStyle name="Moeda 3 2 2" xfId="1426"/>
    <cellStyle name="Moeda 3 2 2 2" xfId="1576"/>
    <cellStyle name="Moeda 3 2 3" xfId="1575"/>
    <cellStyle name="Moeda 3 2 4" xfId="1425"/>
    <cellStyle name="Moeda 3 3" xfId="728"/>
    <cellStyle name="Moeda 3 3 2" xfId="1577"/>
    <cellStyle name="Moeda 3 3 3" xfId="1427"/>
    <cellStyle name="Moeda 3 4" xfId="262"/>
    <cellStyle name="Moeda 3 4 2" xfId="1574"/>
    <cellStyle name="Moeda 3 5" xfId="1424"/>
    <cellStyle name="Moeda 4" xfId="98"/>
    <cellStyle name="Moeda 4 2" xfId="359"/>
    <cellStyle name="Moeda 4 2 2" xfId="1579"/>
    <cellStyle name="Moeda 4 2 3" xfId="1429"/>
    <cellStyle name="Moeda 4 3" xfId="729"/>
    <cellStyle name="Moeda 4 3 2" xfId="1578"/>
    <cellStyle name="Moeda 4 4" xfId="263"/>
    <cellStyle name="Moeda 4 5" xfId="1428"/>
    <cellStyle name="Moeda 5" xfId="99"/>
    <cellStyle name="Moeda 5 2" xfId="360"/>
    <cellStyle name="Moeda 5 2 2" xfId="892"/>
    <cellStyle name="Moeda 5 2 2 2" xfId="1239"/>
    <cellStyle name="Moeda 5 2 3" xfId="983"/>
    <cellStyle name="Moeda 5 2 3 2" xfId="1330"/>
    <cellStyle name="Moeda 5 2 4" xfId="1147"/>
    <cellStyle name="Moeda 5 2 5" xfId="1580"/>
    <cellStyle name="Moeda 5 3" xfId="730"/>
    <cellStyle name="Moeda 5 3 2" xfId="936"/>
    <cellStyle name="Moeda 5 3 2 2" xfId="1283"/>
    <cellStyle name="Moeda 5 3 3" xfId="1028"/>
    <cellStyle name="Moeda 5 3 3 2" xfId="1374"/>
    <cellStyle name="Moeda 5 3 4" xfId="1192"/>
    <cellStyle name="Moeda 5 4" xfId="851"/>
    <cellStyle name="Moeda 5 4 2" xfId="1198"/>
    <cellStyle name="Moeda 5 5" xfId="942"/>
    <cellStyle name="Moeda 5 5 2" xfId="1289"/>
    <cellStyle name="Moeda 5 6" xfId="1070"/>
    <cellStyle name="Moeda 5 6 2" xfId="1381"/>
    <cellStyle name="Moeda 5 7" xfId="264"/>
    <cellStyle name="Moeda 5 8" xfId="1106"/>
    <cellStyle name="Moeda 5 9" xfId="1430"/>
    <cellStyle name="Moeda 6" xfId="100"/>
    <cellStyle name="Moeda 6 10" xfId="1071"/>
    <cellStyle name="Moeda 6 10 2" xfId="1382"/>
    <cellStyle name="Moeda 6 11" xfId="265"/>
    <cellStyle name="Moeda 6 12" xfId="1107"/>
    <cellStyle name="Moeda 6 13" xfId="1565"/>
    <cellStyle name="Moeda 6 2" xfId="101"/>
    <cellStyle name="Moeda 6 2 2" xfId="267"/>
    <cellStyle name="Moeda 6 2 2 2" xfId="363"/>
    <cellStyle name="Moeda 6 2 2 2 2" xfId="895"/>
    <cellStyle name="Moeda 6 2 2 2 2 2" xfId="1242"/>
    <cellStyle name="Moeda 6 2 2 2 3" xfId="986"/>
    <cellStyle name="Moeda 6 2 2 2 3 2" xfId="1333"/>
    <cellStyle name="Moeda 6 2 2 2 4" xfId="1150"/>
    <cellStyle name="Moeda 6 2 2 3" xfId="854"/>
    <cellStyle name="Moeda 6 2 2 3 2" xfId="1201"/>
    <cellStyle name="Moeda 6 2 2 4" xfId="945"/>
    <cellStyle name="Moeda 6 2 2 4 2" xfId="1292"/>
    <cellStyle name="Moeda 6 2 2 5" xfId="1109"/>
    <cellStyle name="Moeda 6 2 3" xfId="268"/>
    <cellStyle name="Moeda 6 2 3 2" xfId="364"/>
    <cellStyle name="Moeda 6 2 3 2 2" xfId="896"/>
    <cellStyle name="Moeda 6 2 3 2 2 2" xfId="1243"/>
    <cellStyle name="Moeda 6 2 3 2 3" xfId="987"/>
    <cellStyle name="Moeda 6 2 3 2 3 2" xfId="1334"/>
    <cellStyle name="Moeda 6 2 3 2 4" xfId="1151"/>
    <cellStyle name="Moeda 6 2 3 3" xfId="855"/>
    <cellStyle name="Moeda 6 2 3 3 2" xfId="1202"/>
    <cellStyle name="Moeda 6 2 3 4" xfId="946"/>
    <cellStyle name="Moeda 6 2 3 4 2" xfId="1293"/>
    <cellStyle name="Moeda 6 2 3 5" xfId="1110"/>
    <cellStyle name="Moeda 6 2 4" xfId="269"/>
    <cellStyle name="Moeda 6 2 4 2" xfId="365"/>
    <cellStyle name="Moeda 6 2 4 2 2" xfId="897"/>
    <cellStyle name="Moeda 6 2 4 2 2 2" xfId="1244"/>
    <cellStyle name="Moeda 6 2 4 2 3" xfId="988"/>
    <cellStyle name="Moeda 6 2 4 2 3 2" xfId="1335"/>
    <cellStyle name="Moeda 6 2 4 2 4" xfId="1152"/>
    <cellStyle name="Moeda 6 2 4 3" xfId="856"/>
    <cellStyle name="Moeda 6 2 4 3 2" xfId="1203"/>
    <cellStyle name="Moeda 6 2 4 4" xfId="947"/>
    <cellStyle name="Moeda 6 2 4 4 2" xfId="1294"/>
    <cellStyle name="Moeda 6 2 4 5" xfId="1111"/>
    <cellStyle name="Moeda 6 2 5" xfId="362"/>
    <cellStyle name="Moeda 6 2 5 2" xfId="894"/>
    <cellStyle name="Moeda 6 2 5 2 2" xfId="1241"/>
    <cellStyle name="Moeda 6 2 5 3" xfId="985"/>
    <cellStyle name="Moeda 6 2 5 3 2" xfId="1332"/>
    <cellStyle name="Moeda 6 2 5 4" xfId="1149"/>
    <cellStyle name="Moeda 6 2 6" xfId="853"/>
    <cellStyle name="Moeda 6 2 6 2" xfId="1200"/>
    <cellStyle name="Moeda 6 2 7" xfId="944"/>
    <cellStyle name="Moeda 6 2 7 2" xfId="1291"/>
    <cellStyle name="Moeda 6 2 8" xfId="266"/>
    <cellStyle name="Moeda 6 2 9" xfId="1108"/>
    <cellStyle name="Moeda 6 3" xfId="270"/>
    <cellStyle name="Moeda 6 3 2" xfId="366"/>
    <cellStyle name="Moeda 6 3 2 2" xfId="898"/>
    <cellStyle name="Moeda 6 3 2 2 2" xfId="1245"/>
    <cellStyle name="Moeda 6 3 2 3" xfId="989"/>
    <cellStyle name="Moeda 6 3 2 3 2" xfId="1336"/>
    <cellStyle name="Moeda 6 3 2 4" xfId="1153"/>
    <cellStyle name="Moeda 6 3 3" xfId="857"/>
    <cellStyle name="Moeda 6 3 3 2" xfId="1204"/>
    <cellStyle name="Moeda 6 3 4" xfId="948"/>
    <cellStyle name="Moeda 6 3 4 2" xfId="1295"/>
    <cellStyle name="Moeda 6 3 5" xfId="1112"/>
    <cellStyle name="Moeda 6 4" xfId="271"/>
    <cellStyle name="Moeda 6 4 2" xfId="367"/>
    <cellStyle name="Moeda 6 4 2 2" xfId="899"/>
    <cellStyle name="Moeda 6 4 2 2 2" xfId="1246"/>
    <cellStyle name="Moeda 6 4 2 3" xfId="990"/>
    <cellStyle name="Moeda 6 4 2 3 2" xfId="1337"/>
    <cellStyle name="Moeda 6 4 2 4" xfId="1154"/>
    <cellStyle name="Moeda 6 4 3" xfId="858"/>
    <cellStyle name="Moeda 6 4 3 2" xfId="1205"/>
    <cellStyle name="Moeda 6 4 4" xfId="949"/>
    <cellStyle name="Moeda 6 4 4 2" xfId="1296"/>
    <cellStyle name="Moeda 6 4 5" xfId="1113"/>
    <cellStyle name="Moeda 6 5" xfId="272"/>
    <cellStyle name="Moeda 6 5 2" xfId="368"/>
    <cellStyle name="Moeda 6 5 2 2" xfId="900"/>
    <cellStyle name="Moeda 6 5 2 2 2" xfId="1247"/>
    <cellStyle name="Moeda 6 5 2 3" xfId="991"/>
    <cellStyle name="Moeda 6 5 2 3 2" xfId="1338"/>
    <cellStyle name="Moeda 6 5 2 4" xfId="1155"/>
    <cellStyle name="Moeda 6 5 3" xfId="859"/>
    <cellStyle name="Moeda 6 5 3 2" xfId="1206"/>
    <cellStyle name="Moeda 6 5 4" xfId="950"/>
    <cellStyle name="Moeda 6 5 4 2" xfId="1297"/>
    <cellStyle name="Moeda 6 5 5" xfId="1114"/>
    <cellStyle name="Moeda 6 6" xfId="361"/>
    <cellStyle name="Moeda 6 6 2" xfId="893"/>
    <cellStyle name="Moeda 6 6 2 2" xfId="1240"/>
    <cellStyle name="Moeda 6 6 3" xfId="984"/>
    <cellStyle name="Moeda 6 6 3 2" xfId="1331"/>
    <cellStyle name="Moeda 6 6 4" xfId="1148"/>
    <cellStyle name="Moeda 6 7" xfId="731"/>
    <cellStyle name="Moeda 6 7 2" xfId="937"/>
    <cellStyle name="Moeda 6 7 2 2" xfId="1284"/>
    <cellStyle name="Moeda 6 7 3" xfId="1029"/>
    <cellStyle name="Moeda 6 7 3 2" xfId="1375"/>
    <cellStyle name="Moeda 6 7 4" xfId="1193"/>
    <cellStyle name="Moeda 6 8" xfId="852"/>
    <cellStyle name="Moeda 6 8 2" xfId="1199"/>
    <cellStyle name="Moeda 6 9" xfId="943"/>
    <cellStyle name="Moeda 6 9 2" xfId="1290"/>
    <cellStyle name="Moeda 7" xfId="102"/>
    <cellStyle name="Moeda 7 2" xfId="369"/>
    <cellStyle name="Moeda 7 3" xfId="273"/>
    <cellStyle name="Moeda 8" xfId="103"/>
    <cellStyle name="Moeda 8 2" xfId="370"/>
    <cellStyle name="Moeda 8 3" xfId="274"/>
    <cellStyle name="Moeda 9" xfId="104"/>
    <cellStyle name="Moeda 9 2" xfId="371"/>
    <cellStyle name="Moeda 9 2 2" xfId="901"/>
    <cellStyle name="Moeda 9 2 2 2" xfId="1248"/>
    <cellStyle name="Moeda 9 2 3" xfId="992"/>
    <cellStyle name="Moeda 9 2 3 2" xfId="1339"/>
    <cellStyle name="Moeda 9 2 4" xfId="1156"/>
    <cellStyle name="Moeda 9 3" xfId="732"/>
    <cellStyle name="Moeda 9 4" xfId="860"/>
    <cellStyle name="Moeda 9 4 2" xfId="1207"/>
    <cellStyle name="Moeda 9 5" xfId="951"/>
    <cellStyle name="Moeda 9 5 2" xfId="1298"/>
    <cellStyle name="Moeda 9 6" xfId="275"/>
    <cellStyle name="Moeda 9 7" xfId="1115"/>
    <cellStyle name="Neutra" xfId="105" builtinId="28" customBuiltin="1"/>
    <cellStyle name="Neutra 10" xfId="733"/>
    <cellStyle name="Neutra 10 2" xfId="1072"/>
    <cellStyle name="Neutra 11" xfId="276"/>
    <cellStyle name="Neutra 2" xfId="106"/>
    <cellStyle name="Neutra 2 2" xfId="735"/>
    <cellStyle name="Neutra 2 3" xfId="734"/>
    <cellStyle name="Neutra 2 4" xfId="277"/>
    <cellStyle name="Neutra 3" xfId="107"/>
    <cellStyle name="Neutra 3 2" xfId="736"/>
    <cellStyle name="Neutra 3 3" xfId="278"/>
    <cellStyle name="Neutra 4" xfId="737"/>
    <cellStyle name="Neutra 5" xfId="738"/>
    <cellStyle name="Neutra 6" xfId="739"/>
    <cellStyle name="Neutra 7" xfId="740"/>
    <cellStyle name="Neutra 8" xfId="741"/>
    <cellStyle name="Neutra 9" xfId="742"/>
    <cellStyle name="Normal" xfId="0" builtinId="0"/>
    <cellStyle name="Normal 10" xfId="279"/>
    <cellStyle name="Normal 10 2" xfId="372"/>
    <cellStyle name="Normal 10 2 2" xfId="1582"/>
    <cellStyle name="Normal 10 2 3" xfId="1432"/>
    <cellStyle name="Normal 10 3" xfId="743"/>
    <cellStyle name="Normal 10 3 2" xfId="1583"/>
    <cellStyle name="Normal 10 3 3" xfId="1433"/>
    <cellStyle name="Normal 10 4" xfId="1581"/>
    <cellStyle name="Normal 10 5" xfId="1431"/>
    <cellStyle name="Normal 11" xfId="744"/>
    <cellStyle name="Normal 11 2" xfId="1435"/>
    <cellStyle name="Normal 11 2 2" xfId="1585"/>
    <cellStyle name="Normal 11 3" xfId="1436"/>
    <cellStyle name="Normal 11 3 2" xfId="1586"/>
    <cellStyle name="Normal 11 4" xfId="1437"/>
    <cellStyle name="Normal 11 5" xfId="1584"/>
    <cellStyle name="Normal 11 6" xfId="1434"/>
    <cellStyle name="Normal 12" xfId="745"/>
    <cellStyle name="Normal 12 2" xfId="1438"/>
    <cellStyle name="Normal 13" xfId="746"/>
    <cellStyle name="Normal 13 2" xfId="1439"/>
    <cellStyle name="Normal 14" xfId="423"/>
    <cellStyle name="Normal 14 2" xfId="1027"/>
    <cellStyle name="Normal 15" xfId="1036"/>
    <cellStyle name="Normal 15 2" xfId="1440"/>
    <cellStyle name="Normal 16" xfId="166"/>
    <cellStyle name="Normal 16 2" xfId="1037"/>
    <cellStyle name="Normal 16 2 2" xfId="1442"/>
    <cellStyle name="Normal 16 3" xfId="1441"/>
    <cellStyle name="Normal 17" xfId="1088"/>
    <cellStyle name="Normal 17 2" xfId="1443"/>
    <cellStyle name="Normal 18" xfId="1093"/>
    <cellStyle name="Normal 18 2" xfId="1660"/>
    <cellStyle name="Normal 19" xfId="1087"/>
    <cellStyle name="Normal 2" xfId="108"/>
    <cellStyle name="Normal 2 10" xfId="1587"/>
    <cellStyle name="Normal 2 11" xfId="1444"/>
    <cellStyle name="Normal 2 2" xfId="373"/>
    <cellStyle name="Normal 2 2 2" xfId="748"/>
    <cellStyle name="Normal 2 2 2 2" xfId="1447"/>
    <cellStyle name="Normal 2 2 2 3" xfId="1446"/>
    <cellStyle name="Normal 2 2 3" xfId="1448"/>
    <cellStyle name="Normal 2 2 3 2" xfId="1589"/>
    <cellStyle name="Normal 2 2 4" xfId="1449"/>
    <cellStyle name="Normal 2 2 4 2" xfId="1590"/>
    <cellStyle name="Normal 2 2 5" xfId="1588"/>
    <cellStyle name="Normal 2 2 6" xfId="1445"/>
    <cellStyle name="Normal 2 3" xfId="747"/>
    <cellStyle name="Normal 2 3 2" xfId="1450"/>
    <cellStyle name="Normal 2 4" xfId="280"/>
    <cellStyle name="Normal 2 4 2" xfId="1452"/>
    <cellStyle name="Normal 2 4 2 2" xfId="1592"/>
    <cellStyle name="Normal 2 4 3" xfId="1453"/>
    <cellStyle name="Normal 2 4 3 2" xfId="1593"/>
    <cellStyle name="Normal 2 4 4" xfId="1591"/>
    <cellStyle name="Normal 2 4 5" xfId="1451"/>
    <cellStyle name="Normal 2 5" xfId="1454"/>
    <cellStyle name="Normal 2 5 2" xfId="1455"/>
    <cellStyle name="Normal 2 5 2 2" xfId="1595"/>
    <cellStyle name="Normal 2 5 3" xfId="1456"/>
    <cellStyle name="Normal 2 5 3 2" xfId="1596"/>
    <cellStyle name="Normal 2 5 4" xfId="1594"/>
    <cellStyle name="Normal 2 6" xfId="1457"/>
    <cellStyle name="Normal 2 6 2" xfId="1458"/>
    <cellStyle name="Normal 2 6 2 2" xfId="1598"/>
    <cellStyle name="Normal 2 6 3" xfId="1459"/>
    <cellStyle name="Normal 2 6 3 2" xfId="1599"/>
    <cellStyle name="Normal 2 6 4" xfId="1460"/>
    <cellStyle name="Normal 2 6 4 2" xfId="1600"/>
    <cellStyle name="Normal 2 6 5" xfId="1597"/>
    <cellStyle name="Normal 2 7" xfId="1461"/>
    <cellStyle name="Normal 2 8" xfId="1462"/>
    <cellStyle name="Normal 2 8 2" xfId="1601"/>
    <cellStyle name="Normal 2 9" xfId="1463"/>
    <cellStyle name="Normal 2 9 2" xfId="1602"/>
    <cellStyle name="Normal 20" xfId="1092"/>
    <cellStyle name="Normal 21" xfId="1086"/>
    <cellStyle name="Normal 21 2" xfId="1603"/>
    <cellStyle name="Normal 21 3" xfId="1464"/>
    <cellStyle name="Normal 22" xfId="1094"/>
    <cellStyle name="Normal 23" xfId="1095"/>
    <cellStyle name="Normal 24" xfId="1096"/>
    <cellStyle name="Normal 25" xfId="1097"/>
    <cellStyle name="Normal 26" xfId="1098"/>
    <cellStyle name="Normal 27" xfId="1099"/>
    <cellStyle name="Normal 27 2" xfId="1389"/>
    <cellStyle name="Normal 28" xfId="1101"/>
    <cellStyle name="Normal 29" xfId="167"/>
    <cellStyle name="Normal 3" xfId="109"/>
    <cellStyle name="Normal 3 2" xfId="110"/>
    <cellStyle name="Normal 3 2 2" xfId="111"/>
    <cellStyle name="Normal 3 2 2 2" xfId="375"/>
    <cellStyle name="Normal 3 2 2 2 2" xfId="752"/>
    <cellStyle name="Normal 3 2 2 3" xfId="751"/>
    <cellStyle name="Normal 3 2 2 4" xfId="283"/>
    <cellStyle name="Normal 3 2 3" xfId="374"/>
    <cellStyle name="Normal 3 2 4" xfId="750"/>
    <cellStyle name="Normal 3 2 5" xfId="282"/>
    <cellStyle name="Normal 3 2 6" xfId="1466"/>
    <cellStyle name="Normal 3 3" xfId="753"/>
    <cellStyle name="Normal 3 4" xfId="749"/>
    <cellStyle name="Normal 3 5" xfId="281"/>
    <cellStyle name="Normal 3 6" xfId="1465"/>
    <cellStyle name="Normal 30" xfId="291"/>
    <cellStyle name="Normal 31" xfId="1102"/>
    <cellStyle name="Normal 32" xfId="1103"/>
    <cellStyle name="Normal 33" xfId="1105"/>
    <cellStyle name="Normal 34" xfId="1388"/>
    <cellStyle name="Normal 35" xfId="1391"/>
    <cellStyle name="Normal 36" xfId="1191"/>
    <cellStyle name="Normal 37" xfId="1392"/>
    <cellStyle name="Normal 38" xfId="1394"/>
    <cellStyle name="Normal 39" xfId="1397"/>
    <cellStyle name="Normal 4" xfId="112"/>
    <cellStyle name="Normal 4 2" xfId="164"/>
    <cellStyle name="Normal 4 2 2" xfId="902"/>
    <cellStyle name="Normal 4 2 2 2" xfId="1249"/>
    <cellStyle name="Normal 4 2 3" xfId="993"/>
    <cellStyle name="Normal 4 2 3 2" xfId="1340"/>
    <cellStyle name="Normal 4 2 4" xfId="1034"/>
    <cellStyle name="Normal 4 2 5" xfId="376"/>
    <cellStyle name="Normal 4 2 6" xfId="1157"/>
    <cellStyle name="Normal 4 2 7" xfId="1468"/>
    <cellStyle name="Normal 4 3" xfId="754"/>
    <cellStyle name="Normal 4 3 2" xfId="938"/>
    <cellStyle name="Normal 4 3 2 2" xfId="1285"/>
    <cellStyle name="Normal 4 3 2 3" xfId="1605"/>
    <cellStyle name="Normal 4 3 3" xfId="1030"/>
    <cellStyle name="Normal 4 3 3 2" xfId="1376"/>
    <cellStyle name="Normal 4 3 4" xfId="1194"/>
    <cellStyle name="Normal 4 3 5" xfId="1469"/>
    <cellStyle name="Normal 4 4" xfId="861"/>
    <cellStyle name="Normal 4 4 2" xfId="1208"/>
    <cellStyle name="Normal 4 4 2 2" xfId="1606"/>
    <cellStyle name="Normal 4 4 3" xfId="1470"/>
    <cellStyle name="Normal 4 5" xfId="952"/>
    <cellStyle name="Normal 4 5 2" xfId="1299"/>
    <cellStyle name="Normal 4 5 3" xfId="1604"/>
    <cellStyle name="Normal 4 6" xfId="1073"/>
    <cellStyle name="Normal 4 6 2" xfId="1383"/>
    <cellStyle name="Normal 4 7" xfId="284"/>
    <cellStyle name="Normal 4 8" xfId="1116"/>
    <cellStyle name="Normal 4 9" xfId="1467"/>
    <cellStyle name="Normal 40" xfId="1398"/>
    <cellStyle name="Normal 5" xfId="113"/>
    <cellStyle name="Normal 5 2" xfId="377"/>
    <cellStyle name="Normal 5 2 2" xfId="1472"/>
    <cellStyle name="Normal 5 3" xfId="755"/>
    <cellStyle name="Normal 5 3 2" xfId="1608"/>
    <cellStyle name="Normal 5 3 3" xfId="1473"/>
    <cellStyle name="Normal 5 4" xfId="285"/>
    <cellStyle name="Normal 5 4 2" xfId="1609"/>
    <cellStyle name="Normal 5 4 3" xfId="1474"/>
    <cellStyle name="Normal 5 5" xfId="1607"/>
    <cellStyle name="Normal 5 6" xfId="1471"/>
    <cellStyle name="Normal 6" xfId="114"/>
    <cellStyle name="Normal 6 2" xfId="378"/>
    <cellStyle name="Normal 6 2 2" xfId="757"/>
    <cellStyle name="Normal 6 3" xfId="756"/>
    <cellStyle name="Normal 6 4" xfId="286"/>
    <cellStyle name="Normal 6 5" xfId="1475"/>
    <cellStyle name="Normal 7" xfId="115"/>
    <cellStyle name="Normal 7 2" xfId="379"/>
    <cellStyle name="Normal 7 2 2" xfId="1611"/>
    <cellStyle name="Normal 7 2 3" xfId="1477"/>
    <cellStyle name="Normal 7 3" xfId="758"/>
    <cellStyle name="Normal 7 3 2" xfId="1612"/>
    <cellStyle name="Normal 7 3 3" xfId="1478"/>
    <cellStyle name="Normal 7 4" xfId="287"/>
    <cellStyle name="Normal 7 4 2" xfId="1610"/>
    <cellStyle name="Normal 7 5" xfId="1476"/>
    <cellStyle name="Normal 8" xfId="421"/>
    <cellStyle name="Normal 8 2" xfId="759"/>
    <cellStyle name="Normal 8 2 2" xfId="1614"/>
    <cellStyle name="Normal 8 2 3" xfId="1480"/>
    <cellStyle name="Normal 8 3" xfId="934"/>
    <cellStyle name="Normal 8 3 2" xfId="1281"/>
    <cellStyle name="Normal 8 3 2 2" xfId="1615"/>
    <cellStyle name="Normal 8 3 3" xfId="1481"/>
    <cellStyle name="Normal 8 4" xfId="1025"/>
    <cellStyle name="Normal 8 4 2" xfId="1074"/>
    <cellStyle name="Normal 8 4 2 2" xfId="1384"/>
    <cellStyle name="Normal 8 4 2 3" xfId="1616"/>
    <cellStyle name="Normal 8 4 3" xfId="1372"/>
    <cellStyle name="Normal 8 4 4" xfId="1482"/>
    <cellStyle name="Normal 8 5" xfId="1189"/>
    <cellStyle name="Normal 8 5 2" xfId="1613"/>
    <cellStyle name="Normal 8 6" xfId="1479"/>
    <cellStyle name="Normal 8_RELATÓRIO FINANCEIRO" xfId="1483"/>
    <cellStyle name="Normal 9" xfId="760"/>
    <cellStyle name="Normal 9 2" xfId="1485"/>
    <cellStyle name="Normal 9 2 2" xfId="1486"/>
    <cellStyle name="Normal 9 2 2 2" xfId="1619"/>
    <cellStyle name="Normal 9 2 3" xfId="1487"/>
    <cellStyle name="Normal 9 2 3 2" xfId="1620"/>
    <cellStyle name="Normal 9 2 4" xfId="1618"/>
    <cellStyle name="Normal 9 3" xfId="1488"/>
    <cellStyle name="Normal 9 3 2" xfId="1621"/>
    <cellStyle name="Normal 9 4" xfId="1489"/>
    <cellStyle name="Normal 9 4 2" xfId="1622"/>
    <cellStyle name="Normal 9 5" xfId="1617"/>
    <cellStyle name="Normal 9 6" xfId="1484"/>
    <cellStyle name="Nota" xfId="116" builtinId="10" customBuiltin="1"/>
    <cellStyle name="Nota 10" xfId="761"/>
    <cellStyle name="Nota 10 2" xfId="1075"/>
    <cellStyle name="Nota 11" xfId="288"/>
    <cellStyle name="Nota 2" xfId="117"/>
    <cellStyle name="Nota 2 2" xfId="381"/>
    <cellStyle name="Nota 2 2 2" xfId="763"/>
    <cellStyle name="Nota 2 3" xfId="762"/>
    <cellStyle name="Nota 2 4" xfId="289"/>
    <cellStyle name="Nota 3" xfId="118"/>
    <cellStyle name="Nota 3 2" xfId="382"/>
    <cellStyle name="Nota 3 3" xfId="764"/>
    <cellStyle name="Nota 3 4" xfId="290"/>
    <cellStyle name="Nota 4" xfId="380"/>
    <cellStyle name="Nota 4 2" xfId="765"/>
    <cellStyle name="Nota 5" xfId="766"/>
    <cellStyle name="Nota 6" xfId="767"/>
    <cellStyle name="Nota 7" xfId="768"/>
    <cellStyle name="Nota 8" xfId="769"/>
    <cellStyle name="Nota 9" xfId="770"/>
    <cellStyle name="Porcentagem 2" xfId="119"/>
    <cellStyle name="Porcentagem 2 2" xfId="1491"/>
    <cellStyle name="Porcentagem 2 2 2" xfId="1492"/>
    <cellStyle name="Porcentagem 2 3" xfId="1490"/>
    <cellStyle name="Porcentagem 3" xfId="120"/>
    <cellStyle name="Porcentagem 3 2" xfId="1494"/>
    <cellStyle name="Porcentagem 3 2 2" xfId="1495"/>
    <cellStyle name="Porcentagem 3 3" xfId="1496"/>
    <cellStyle name="Porcentagem 3 3 2" xfId="1497"/>
    <cellStyle name="Porcentagem 3 4" xfId="1498"/>
    <cellStyle name="Porcentagem 3 5" xfId="1493"/>
    <cellStyle name="Porcentagem 4" xfId="1499"/>
    <cellStyle name="Porcentagem 4 2" xfId="1500"/>
    <cellStyle name="Porcentagem 4 2 2" xfId="1501"/>
    <cellStyle name="Porcentagem 4 3" xfId="1502"/>
    <cellStyle name="Porcentagem 4 3 2" xfId="1503"/>
    <cellStyle name="Porcentagem 4 4" xfId="1504"/>
    <cellStyle name="Result" xfId="1505"/>
    <cellStyle name="Result2" xfId="1506"/>
    <cellStyle name="Saída" xfId="121" builtinId="21" customBuiltin="1"/>
    <cellStyle name="Saída 10" xfId="771"/>
    <cellStyle name="Saída 10 2" xfId="1076"/>
    <cellStyle name="Saída 11" xfId="292"/>
    <cellStyle name="Saída 2" xfId="122"/>
    <cellStyle name="Saída 2 2" xfId="773"/>
    <cellStyle name="Saída 2 3" xfId="772"/>
    <cellStyle name="Saída 2 4" xfId="293"/>
    <cellStyle name="Saída 3" xfId="123"/>
    <cellStyle name="Saída 3 2" xfId="774"/>
    <cellStyle name="Saída 3 3" xfId="294"/>
    <cellStyle name="Saída 4" xfId="775"/>
    <cellStyle name="Saída 5" xfId="776"/>
    <cellStyle name="Saída 6" xfId="777"/>
    <cellStyle name="Saída 7" xfId="778"/>
    <cellStyle name="Saída 8" xfId="779"/>
    <cellStyle name="Saída 9" xfId="780"/>
    <cellStyle name="Separador de milhares 12" xfId="1507"/>
    <cellStyle name="Separador de milhares 2" xfId="124"/>
    <cellStyle name="Separador de milhares 2 2" xfId="125"/>
    <cellStyle name="Separador de milhares 2 2 10" xfId="1117"/>
    <cellStyle name="Separador de milhares 2 2 11" xfId="1509"/>
    <cellStyle name="Separador de milhares 2 2 2" xfId="126"/>
    <cellStyle name="Separador de milhares 2 2 2 2" xfId="127"/>
    <cellStyle name="Separador de milhares 2 2 2 2 2" xfId="299"/>
    <cellStyle name="Separador de milhares 2 2 2 2 2 2" xfId="386"/>
    <cellStyle name="Separador de milhares 2 2 2 2 2 2 2" xfId="906"/>
    <cellStyle name="Separador de milhares 2 2 2 2 2 2 2 2" xfId="1253"/>
    <cellStyle name="Separador de milhares 2 2 2 2 2 2 3" xfId="997"/>
    <cellStyle name="Separador de milhares 2 2 2 2 2 2 3 2" xfId="1344"/>
    <cellStyle name="Separador de milhares 2 2 2 2 2 2 4" xfId="1161"/>
    <cellStyle name="Separador de milhares 2 2 2 2 2 3" xfId="864"/>
    <cellStyle name="Separador de milhares 2 2 2 2 2 3 2" xfId="1211"/>
    <cellStyle name="Separador de milhares 2 2 2 2 2 4" xfId="955"/>
    <cellStyle name="Separador de milhares 2 2 2 2 2 4 2" xfId="1302"/>
    <cellStyle name="Separador de milhares 2 2 2 2 2 5" xfId="1119"/>
    <cellStyle name="Separador de milhares 2 2 2 2 3" xfId="300"/>
    <cellStyle name="Separador de milhares 2 2 2 2 3 2" xfId="387"/>
    <cellStyle name="Separador de milhares 2 2 2 2 3 2 2" xfId="907"/>
    <cellStyle name="Separador de milhares 2 2 2 2 3 2 2 2" xfId="1254"/>
    <cellStyle name="Separador de milhares 2 2 2 2 3 2 3" xfId="998"/>
    <cellStyle name="Separador de milhares 2 2 2 2 3 2 3 2" xfId="1345"/>
    <cellStyle name="Separador de milhares 2 2 2 2 3 2 4" xfId="1162"/>
    <cellStyle name="Separador de milhares 2 2 2 2 3 3" xfId="865"/>
    <cellStyle name="Separador de milhares 2 2 2 2 3 3 2" xfId="1212"/>
    <cellStyle name="Separador de milhares 2 2 2 2 3 4" xfId="956"/>
    <cellStyle name="Separador de milhares 2 2 2 2 3 4 2" xfId="1303"/>
    <cellStyle name="Separador de milhares 2 2 2 2 3 5" xfId="1120"/>
    <cellStyle name="Separador de milhares 2 2 2 2 4" xfId="301"/>
    <cellStyle name="Separador de milhares 2 2 2 2 4 2" xfId="388"/>
    <cellStyle name="Separador de milhares 2 2 2 2 4 2 2" xfId="908"/>
    <cellStyle name="Separador de milhares 2 2 2 2 4 2 2 2" xfId="1255"/>
    <cellStyle name="Separador de milhares 2 2 2 2 4 2 3" xfId="999"/>
    <cellStyle name="Separador de milhares 2 2 2 2 4 2 3 2" xfId="1346"/>
    <cellStyle name="Separador de milhares 2 2 2 2 4 2 4" xfId="1163"/>
    <cellStyle name="Separador de milhares 2 2 2 2 4 3" xfId="866"/>
    <cellStyle name="Separador de milhares 2 2 2 2 4 3 2" xfId="1213"/>
    <cellStyle name="Separador de milhares 2 2 2 2 4 4" xfId="957"/>
    <cellStyle name="Separador de milhares 2 2 2 2 4 4 2" xfId="1304"/>
    <cellStyle name="Separador de milhares 2 2 2 2 4 5" xfId="1121"/>
    <cellStyle name="Separador de milhares 2 2 2 2 5" xfId="385"/>
    <cellStyle name="Separador de milhares 2 2 2 2 5 2" xfId="905"/>
    <cellStyle name="Separador de milhares 2 2 2 2 5 2 2" xfId="1252"/>
    <cellStyle name="Separador de milhares 2 2 2 2 5 3" xfId="996"/>
    <cellStyle name="Separador de milhares 2 2 2 2 5 3 2" xfId="1343"/>
    <cellStyle name="Separador de milhares 2 2 2 2 5 4" xfId="1160"/>
    <cellStyle name="Separador de milhares 2 2 2 2 6" xfId="863"/>
    <cellStyle name="Separador de milhares 2 2 2 2 6 2" xfId="1210"/>
    <cellStyle name="Separador de milhares 2 2 2 2 7" xfId="954"/>
    <cellStyle name="Separador de milhares 2 2 2 2 7 2" xfId="1301"/>
    <cellStyle name="Separador de milhares 2 2 2 2 8" xfId="298"/>
    <cellStyle name="Separador de milhares 2 2 2 2 9" xfId="1118"/>
    <cellStyle name="Separador de milhares 2 2 2 3" xfId="384"/>
    <cellStyle name="Separador de milhares 2 2 2 3 2" xfId="904"/>
    <cellStyle name="Separador de milhares 2 2 2 3 2 2" xfId="1251"/>
    <cellStyle name="Separador de milhares 2 2 2 3 3" xfId="995"/>
    <cellStyle name="Separador de milhares 2 2 2 3 3 2" xfId="1342"/>
    <cellStyle name="Separador de milhares 2 2 2 3 4" xfId="1159"/>
    <cellStyle name="Separador de milhares 2 2 2 4" xfId="297"/>
    <cellStyle name="Separador de milhares 2 2 3" xfId="302"/>
    <cellStyle name="Separador de milhares 2 2 3 2" xfId="389"/>
    <cellStyle name="Separador de milhares 2 2 3 2 2" xfId="909"/>
    <cellStyle name="Separador de milhares 2 2 3 2 2 2" xfId="1256"/>
    <cellStyle name="Separador de milhares 2 2 3 2 3" xfId="1000"/>
    <cellStyle name="Separador de milhares 2 2 3 2 3 2" xfId="1347"/>
    <cellStyle name="Separador de milhares 2 2 3 2 4" xfId="1164"/>
    <cellStyle name="Separador de milhares 2 2 3 3" xfId="867"/>
    <cellStyle name="Separador de milhares 2 2 3 3 2" xfId="1214"/>
    <cellStyle name="Separador de milhares 2 2 3 4" xfId="958"/>
    <cellStyle name="Separador de milhares 2 2 3 4 2" xfId="1305"/>
    <cellStyle name="Separador de milhares 2 2 3 5" xfId="1122"/>
    <cellStyle name="Separador de milhares 2 2 4" xfId="303"/>
    <cellStyle name="Separador de milhares 2 2 4 2" xfId="390"/>
    <cellStyle name="Separador de milhares 2 2 4 2 2" xfId="910"/>
    <cellStyle name="Separador de milhares 2 2 4 2 2 2" xfId="1257"/>
    <cellStyle name="Separador de milhares 2 2 4 2 3" xfId="1001"/>
    <cellStyle name="Separador de milhares 2 2 4 2 3 2" xfId="1348"/>
    <cellStyle name="Separador de milhares 2 2 4 2 4" xfId="1165"/>
    <cellStyle name="Separador de milhares 2 2 4 3" xfId="868"/>
    <cellStyle name="Separador de milhares 2 2 4 3 2" xfId="1215"/>
    <cellStyle name="Separador de milhares 2 2 4 4" xfId="959"/>
    <cellStyle name="Separador de milhares 2 2 4 4 2" xfId="1306"/>
    <cellStyle name="Separador de milhares 2 2 4 5" xfId="1123"/>
    <cellStyle name="Separador de milhares 2 2 5" xfId="304"/>
    <cellStyle name="Separador de milhares 2 2 5 2" xfId="391"/>
    <cellStyle name="Separador de milhares 2 2 5 2 2" xfId="911"/>
    <cellStyle name="Separador de milhares 2 2 5 2 2 2" xfId="1258"/>
    <cellStyle name="Separador de milhares 2 2 5 2 3" xfId="1002"/>
    <cellStyle name="Separador de milhares 2 2 5 2 3 2" xfId="1349"/>
    <cellStyle name="Separador de milhares 2 2 5 2 4" xfId="1166"/>
    <cellStyle name="Separador de milhares 2 2 5 3" xfId="869"/>
    <cellStyle name="Separador de milhares 2 2 5 3 2" xfId="1216"/>
    <cellStyle name="Separador de milhares 2 2 5 4" xfId="960"/>
    <cellStyle name="Separador de milhares 2 2 5 4 2" xfId="1307"/>
    <cellStyle name="Separador de milhares 2 2 5 5" xfId="1124"/>
    <cellStyle name="Separador de milhares 2 2 6" xfId="383"/>
    <cellStyle name="Separador de milhares 2 2 6 2" xfId="903"/>
    <cellStyle name="Separador de milhares 2 2 6 2 2" xfId="1250"/>
    <cellStyle name="Separador de milhares 2 2 6 3" xfId="994"/>
    <cellStyle name="Separador de milhares 2 2 6 3 2" xfId="1341"/>
    <cellStyle name="Separador de milhares 2 2 6 4" xfId="1158"/>
    <cellStyle name="Separador de milhares 2 2 7" xfId="862"/>
    <cellStyle name="Separador de milhares 2 2 7 2" xfId="1209"/>
    <cellStyle name="Separador de milhares 2 2 8" xfId="953"/>
    <cellStyle name="Separador de milhares 2 2 8 2" xfId="1300"/>
    <cellStyle name="Separador de milhares 2 2 9" xfId="296"/>
    <cellStyle name="Separador de milhares 2 3" xfId="295"/>
    <cellStyle name="Separador de milhares 2 3 2" xfId="1510"/>
    <cellStyle name="Separador de milhares 2 3 2 2" xfId="1623"/>
    <cellStyle name="Separador de milhares 2 4" xfId="1511"/>
    <cellStyle name="Separador de milhares 2 4 2" xfId="1624"/>
    <cellStyle name="Separador de milhares 2 5" xfId="1508"/>
    <cellStyle name="Separador de milhares 3" xfId="128"/>
    <cellStyle name="Separador de milhares 3 2" xfId="392"/>
    <cellStyle name="Separador de milhares 3 2 2" xfId="1514"/>
    <cellStyle name="Separador de milhares 3 2 2 2" xfId="1515"/>
    <cellStyle name="Separador de milhares 3 2 2 2 2" xfId="1627"/>
    <cellStyle name="Separador de milhares 3 2 2 3" xfId="1626"/>
    <cellStyle name="Separador de milhares 3 2 3" xfId="1516"/>
    <cellStyle name="Separador de milhares 3 2 3 2" xfId="1517"/>
    <cellStyle name="Separador de milhares 3 2 3 2 2" xfId="1629"/>
    <cellStyle name="Separador de milhares 3 2 3 3" xfId="1628"/>
    <cellStyle name="Separador de milhares 3 2 4" xfId="1518"/>
    <cellStyle name="Separador de milhares 3 2 4 2" xfId="1630"/>
    <cellStyle name="Separador de milhares 3 2 5" xfId="1625"/>
    <cellStyle name="Separador de milhares 3 2 6" xfId="1513"/>
    <cellStyle name="Separador de milhares 3 3" xfId="781"/>
    <cellStyle name="Separador de milhares 3 3 2" xfId="1520"/>
    <cellStyle name="Separador de milhares 3 3 2 2" xfId="1521"/>
    <cellStyle name="Separador de milhares 3 3 2 2 2" xfId="1631"/>
    <cellStyle name="Separador de milhares 3 3 3" xfId="1522"/>
    <cellStyle name="Separador de milhares 3 3 3 2" xfId="1632"/>
    <cellStyle name="Separador de milhares 3 3 4" xfId="1519"/>
    <cellStyle name="Separador de milhares 3 4" xfId="305"/>
    <cellStyle name="Separador de milhares 3 4 2" xfId="1524"/>
    <cellStyle name="Separador de milhares 3 4 2 2" xfId="1633"/>
    <cellStyle name="Separador de milhares 3 4 3" xfId="1523"/>
    <cellStyle name="Separador de milhares 3 5" xfId="1512"/>
    <cellStyle name="Separador de milhares 4" xfId="129"/>
    <cellStyle name="Separador de milhares 4 2" xfId="393"/>
    <cellStyle name="Separador de milhares 4 2 2" xfId="1527"/>
    <cellStyle name="Separador de milhares 4 2 2 2" xfId="1636"/>
    <cellStyle name="Separador de milhares 4 2 3" xfId="1635"/>
    <cellStyle name="Separador de milhares 4 2 4" xfId="1526"/>
    <cellStyle name="Separador de milhares 4 3" xfId="306"/>
    <cellStyle name="Separador de milhares 4 3 2" xfId="1529"/>
    <cellStyle name="Separador de milhares 4 3 2 2" xfId="1638"/>
    <cellStyle name="Separador de milhares 4 3 3" xfId="1637"/>
    <cellStyle name="Separador de milhares 4 3 4" xfId="1528"/>
    <cellStyle name="Separador de milhares 4 4" xfId="1530"/>
    <cellStyle name="Separador de milhares 4 4 2" xfId="1639"/>
    <cellStyle name="Separador de milhares 4 5" xfId="1634"/>
    <cellStyle name="Separador de milhares 4 6" xfId="1525"/>
    <cellStyle name="Separador de milhares 5" xfId="130"/>
    <cellStyle name="Separador de milhares 5 2" xfId="394"/>
    <cellStyle name="Separador de milhares 5 2 2" xfId="1640"/>
    <cellStyle name="Separador de milhares 5 2 3" xfId="1532"/>
    <cellStyle name="Separador de milhares 5 3" xfId="307"/>
    <cellStyle name="Separador de milhares 5 4" xfId="1531"/>
    <cellStyle name="Separador de milhares 6" xfId="131"/>
    <cellStyle name="Separador de milhares 6 10" xfId="1533"/>
    <cellStyle name="Separador de milhares 6 2" xfId="132"/>
    <cellStyle name="Separador de milhares 6 2 10" xfId="1534"/>
    <cellStyle name="Separador de milhares 6 2 2" xfId="310"/>
    <cellStyle name="Separador de milhares 6 2 2 2" xfId="397"/>
    <cellStyle name="Separador de milhares 6 2 2 2 2" xfId="914"/>
    <cellStyle name="Separador de milhares 6 2 2 2 2 2" xfId="1261"/>
    <cellStyle name="Separador de milhares 6 2 2 2 3" xfId="1005"/>
    <cellStyle name="Separador de milhares 6 2 2 2 3 2" xfId="1352"/>
    <cellStyle name="Separador de milhares 6 2 2 2 4" xfId="1169"/>
    <cellStyle name="Separador de milhares 6 2 2 2 5" xfId="1641"/>
    <cellStyle name="Separador de milhares 6 2 2 3" xfId="872"/>
    <cellStyle name="Separador de milhares 6 2 2 3 2" xfId="1219"/>
    <cellStyle name="Separador de milhares 6 2 2 4" xfId="963"/>
    <cellStyle name="Separador de milhares 6 2 2 4 2" xfId="1310"/>
    <cellStyle name="Separador de milhares 6 2 2 5" xfId="1127"/>
    <cellStyle name="Separador de milhares 6 2 2 6" xfId="1535"/>
    <cellStyle name="Separador de milhares 6 2 3" xfId="311"/>
    <cellStyle name="Separador de milhares 6 2 3 2" xfId="398"/>
    <cellStyle name="Separador de milhares 6 2 3 2 2" xfId="915"/>
    <cellStyle name="Separador de milhares 6 2 3 2 2 2" xfId="1262"/>
    <cellStyle name="Separador de milhares 6 2 3 2 3" xfId="1006"/>
    <cellStyle name="Separador de milhares 6 2 3 2 3 2" xfId="1353"/>
    <cellStyle name="Separador de milhares 6 2 3 2 4" xfId="1170"/>
    <cellStyle name="Separador de milhares 6 2 3 3" xfId="873"/>
    <cellStyle name="Separador de milhares 6 2 3 3 2" xfId="1220"/>
    <cellStyle name="Separador de milhares 6 2 3 4" xfId="964"/>
    <cellStyle name="Separador de milhares 6 2 3 4 2" xfId="1311"/>
    <cellStyle name="Separador de milhares 6 2 3 5" xfId="1128"/>
    <cellStyle name="Separador de milhares 6 2 4" xfId="312"/>
    <cellStyle name="Separador de milhares 6 2 4 2" xfId="399"/>
    <cellStyle name="Separador de milhares 6 2 4 2 2" xfId="916"/>
    <cellStyle name="Separador de milhares 6 2 4 2 2 2" xfId="1263"/>
    <cellStyle name="Separador de milhares 6 2 4 2 3" xfId="1007"/>
    <cellStyle name="Separador de milhares 6 2 4 2 3 2" xfId="1354"/>
    <cellStyle name="Separador de milhares 6 2 4 2 4" xfId="1171"/>
    <cellStyle name="Separador de milhares 6 2 4 3" xfId="874"/>
    <cellStyle name="Separador de milhares 6 2 4 3 2" xfId="1221"/>
    <cellStyle name="Separador de milhares 6 2 4 4" xfId="965"/>
    <cellStyle name="Separador de milhares 6 2 4 4 2" xfId="1312"/>
    <cellStyle name="Separador de milhares 6 2 4 5" xfId="1129"/>
    <cellStyle name="Separador de milhares 6 2 5" xfId="396"/>
    <cellStyle name="Separador de milhares 6 2 5 2" xfId="913"/>
    <cellStyle name="Separador de milhares 6 2 5 2 2" xfId="1260"/>
    <cellStyle name="Separador de milhares 6 2 5 3" xfId="1004"/>
    <cellStyle name="Separador de milhares 6 2 5 3 2" xfId="1351"/>
    <cellStyle name="Separador de milhares 6 2 5 4" xfId="1168"/>
    <cellStyle name="Separador de milhares 6 2 6" xfId="871"/>
    <cellStyle name="Separador de milhares 6 2 6 2" xfId="1218"/>
    <cellStyle name="Separador de milhares 6 2 7" xfId="962"/>
    <cellStyle name="Separador de milhares 6 2 7 2" xfId="1309"/>
    <cellStyle name="Separador de milhares 6 2 8" xfId="309"/>
    <cellStyle name="Separador de milhares 6 2 9" xfId="1126"/>
    <cellStyle name="Separador de milhares 6 3" xfId="395"/>
    <cellStyle name="Separador de milhares 6 3 2" xfId="912"/>
    <cellStyle name="Separador de milhares 6 3 2 2" xfId="1259"/>
    <cellStyle name="Separador de milhares 6 3 2 3" xfId="1642"/>
    <cellStyle name="Separador de milhares 6 3 3" xfId="1003"/>
    <cellStyle name="Separador de milhares 6 3 3 2" xfId="1350"/>
    <cellStyle name="Separador de milhares 6 3 4" xfId="1167"/>
    <cellStyle name="Separador de milhares 6 3 5" xfId="1536"/>
    <cellStyle name="Separador de milhares 6 4" xfId="782"/>
    <cellStyle name="Separador de milhares 6 4 2" xfId="939"/>
    <cellStyle name="Separador de milhares 6 4 2 2" xfId="1286"/>
    <cellStyle name="Separador de milhares 6 4 3" xfId="1031"/>
    <cellStyle name="Separador de milhares 6 4 3 2" xfId="1377"/>
    <cellStyle name="Separador de milhares 6 4 4" xfId="1195"/>
    <cellStyle name="Separador de milhares 6 5" xfId="870"/>
    <cellStyle name="Separador de milhares 6 5 2" xfId="1217"/>
    <cellStyle name="Separador de milhares 6 6" xfId="961"/>
    <cellStyle name="Separador de milhares 6 6 2" xfId="1308"/>
    <cellStyle name="Separador de milhares 6 7" xfId="1077"/>
    <cellStyle name="Separador de milhares 6 7 2" xfId="1385"/>
    <cellStyle name="Separador de milhares 6 8" xfId="308"/>
    <cellStyle name="Separador de milhares 6 9" xfId="1125"/>
    <cellStyle name="Separador de milhares 7" xfId="133"/>
    <cellStyle name="Separador de milhares 7 2" xfId="400"/>
    <cellStyle name="Separador de milhares 7 2 2" xfId="1644"/>
    <cellStyle name="Separador de milhares 7 2 3" xfId="1538"/>
    <cellStyle name="Separador de milhares 7 3" xfId="313"/>
    <cellStyle name="Separador de milhares 7 3 2" xfId="1643"/>
    <cellStyle name="Separador de milhares 7 4" xfId="1537"/>
    <cellStyle name="Separador de milhares 8" xfId="134"/>
    <cellStyle name="Separador de milhares 8 2" xfId="401"/>
    <cellStyle name="Separador de milhares 8 3" xfId="314"/>
    <cellStyle name="Separador de milhares 9" xfId="135"/>
    <cellStyle name="Separador de milhares 9 2" xfId="402"/>
    <cellStyle name="Separador de milhares 9 3" xfId="315"/>
    <cellStyle name="Texto de Aviso" xfId="136" builtinId="11" customBuiltin="1"/>
    <cellStyle name="Texto de Aviso 10" xfId="1078"/>
    <cellStyle name="Texto de Aviso 11" xfId="316"/>
    <cellStyle name="Texto de Aviso 2" xfId="137"/>
    <cellStyle name="Texto de Aviso 2 2" xfId="784"/>
    <cellStyle name="Texto de Aviso 2 3" xfId="317"/>
    <cellStyle name="Texto de Aviso 3" xfId="138"/>
    <cellStyle name="Texto de Aviso 3 2" xfId="785"/>
    <cellStyle name="Texto de Aviso 3 3" xfId="318"/>
    <cellStyle name="Texto de Aviso 4" xfId="786"/>
    <cellStyle name="Texto de Aviso 5" xfId="787"/>
    <cellStyle name="Texto de Aviso 6" xfId="788"/>
    <cellStyle name="Texto de Aviso 7" xfId="789"/>
    <cellStyle name="Texto de Aviso 8" xfId="790"/>
    <cellStyle name="Texto de Aviso 9" xfId="783"/>
    <cellStyle name="Texto Explicativo" xfId="139" builtinId="53" customBuiltin="1"/>
    <cellStyle name="Texto Explicativo 10" xfId="1079"/>
    <cellStyle name="Texto Explicativo 11" xfId="319"/>
    <cellStyle name="Texto Explicativo 2" xfId="140"/>
    <cellStyle name="Texto Explicativo 2 2" xfId="792"/>
    <cellStyle name="Texto Explicativo 2 3" xfId="320"/>
    <cellStyle name="Texto Explicativo 3" xfId="141"/>
    <cellStyle name="Texto Explicativo 3 2" xfId="793"/>
    <cellStyle name="Texto Explicativo 3 3" xfId="321"/>
    <cellStyle name="Texto Explicativo 4" xfId="794"/>
    <cellStyle name="Texto Explicativo 5" xfId="795"/>
    <cellStyle name="Texto Explicativo 6" xfId="796"/>
    <cellStyle name="Texto Explicativo 7" xfId="797"/>
    <cellStyle name="Texto Explicativo 8" xfId="798"/>
    <cellStyle name="Texto Explicativo 9" xfId="791"/>
    <cellStyle name="Título 1" xfId="142" builtinId="16" customBuiltin="1"/>
    <cellStyle name="Título 1 1" xfId="143"/>
    <cellStyle name="Título 1 1 2" xfId="801"/>
    <cellStyle name="Título 1 1 2 2" xfId="1540"/>
    <cellStyle name="Título 1 1 2 3" xfId="1539"/>
    <cellStyle name="Título 1 1 3" xfId="323"/>
    <cellStyle name="Título 1 1 3 2" xfId="1541"/>
    <cellStyle name="Título 1 10" xfId="800"/>
    <cellStyle name="Título 1 10 2" xfId="1080"/>
    <cellStyle name="Título 1 11" xfId="322"/>
    <cellStyle name="Título 1 2" xfId="144"/>
    <cellStyle name="Título 1 2 2" xfId="803"/>
    <cellStyle name="Título 1 2 3" xfId="802"/>
    <cellStyle name="Título 1 2 4" xfId="324"/>
    <cellStyle name="Título 1 3" xfId="145"/>
    <cellStyle name="Título 1 3 2" xfId="804"/>
    <cellStyle name="Título 1 3 3" xfId="325"/>
    <cellStyle name="Título 1 4" xfId="805"/>
    <cellStyle name="Título 1 5" xfId="806"/>
    <cellStyle name="Título 1 6" xfId="807"/>
    <cellStyle name="Título 1 7" xfId="808"/>
    <cellStyle name="Título 1 8" xfId="809"/>
    <cellStyle name="Título 1 9" xfId="810"/>
    <cellStyle name="Título 2" xfId="146" builtinId="17" customBuiltin="1"/>
    <cellStyle name="Título 2 10" xfId="1081"/>
    <cellStyle name="Título 2 11" xfId="326"/>
    <cellStyle name="Título 2 2" xfId="147"/>
    <cellStyle name="Título 2 2 2" xfId="812"/>
    <cellStyle name="Título 2 2 3" xfId="327"/>
    <cellStyle name="Título 2 3" xfId="148"/>
    <cellStyle name="Título 2 3 2" xfId="813"/>
    <cellStyle name="Título 2 3 3" xfId="328"/>
    <cellStyle name="Título 2 4" xfId="814"/>
    <cellStyle name="Título 2 5" xfId="815"/>
    <cellStyle name="Título 2 6" xfId="816"/>
    <cellStyle name="Título 2 7" xfId="817"/>
    <cellStyle name="Título 2 8" xfId="818"/>
    <cellStyle name="Título 2 9" xfId="811"/>
    <cellStyle name="Título 3" xfId="149" builtinId="18" customBuiltin="1"/>
    <cellStyle name="Título 3 10" xfId="1082"/>
    <cellStyle name="Título 3 11" xfId="329"/>
    <cellStyle name="Título 3 2" xfId="150"/>
    <cellStyle name="Título 3 2 2" xfId="820"/>
    <cellStyle name="Título 3 2 3" xfId="330"/>
    <cellStyle name="Título 3 3" xfId="151"/>
    <cellStyle name="Título 3 3 2" xfId="821"/>
    <cellStyle name="Título 3 3 3" xfId="331"/>
    <cellStyle name="Título 3 4" xfId="822"/>
    <cellStyle name="Título 3 5" xfId="823"/>
    <cellStyle name="Título 3 6" xfId="824"/>
    <cellStyle name="Título 3 7" xfId="825"/>
    <cellStyle name="Título 3 8" xfId="826"/>
    <cellStyle name="Título 3 9" xfId="819"/>
    <cellStyle name="Título 4" xfId="152" builtinId="19" customBuiltin="1"/>
    <cellStyle name="Título 4 10" xfId="1083"/>
    <cellStyle name="Título 4 11" xfId="332"/>
    <cellStyle name="Título 4 2" xfId="153"/>
    <cellStyle name="Título 4 2 2" xfId="828"/>
    <cellStyle name="Título 4 2 3" xfId="333"/>
    <cellStyle name="Título 4 3" xfId="154"/>
    <cellStyle name="Título 4 3 2" xfId="829"/>
    <cellStyle name="Título 4 3 3" xfId="334"/>
    <cellStyle name="Título 4 4" xfId="830"/>
    <cellStyle name="Título 4 5" xfId="831"/>
    <cellStyle name="Título 4 6" xfId="832"/>
    <cellStyle name="Título 4 7" xfId="833"/>
    <cellStyle name="Título 4 8" xfId="834"/>
    <cellStyle name="Título 4 9" xfId="827"/>
    <cellStyle name="Título 5" xfId="835"/>
    <cellStyle name="Título 6" xfId="799"/>
    <cellStyle name="Total" xfId="155" builtinId="25" customBuiltin="1"/>
    <cellStyle name="Total 10" xfId="1084"/>
    <cellStyle name="Total 11" xfId="335"/>
    <cellStyle name="Total 2" xfId="156"/>
    <cellStyle name="Total 2 2" xfId="837"/>
    <cellStyle name="Total 2 3" xfId="336"/>
    <cellStyle name="Total 3" xfId="157"/>
    <cellStyle name="Total 3 2" xfId="838"/>
    <cellStyle name="Total 3 3" xfId="337"/>
    <cellStyle name="Total 4" xfId="839"/>
    <cellStyle name="Total 5" xfId="840"/>
    <cellStyle name="Total 6" xfId="841"/>
    <cellStyle name="Total 7" xfId="842"/>
    <cellStyle name="Total 8" xfId="843"/>
    <cellStyle name="Total 9" xfId="836"/>
    <cellStyle name="Vírgula" xfId="158" builtinId="3"/>
    <cellStyle name="Vírgula 10" xfId="1085"/>
    <cellStyle name="Vírgula 10 2" xfId="1386"/>
    <cellStyle name="Vírgula 11" xfId="338"/>
    <cellStyle name="Vírgula 12" xfId="1393"/>
    <cellStyle name="Vírgula 13" xfId="1542"/>
    <cellStyle name="Vírgula 2" xfId="159"/>
    <cellStyle name="Vírgula 2 10" xfId="966"/>
    <cellStyle name="Vírgula 2 10 2" xfId="1313"/>
    <cellStyle name="Vírgula 2 11" xfId="339"/>
    <cellStyle name="Vírgula 2 12" xfId="1130"/>
    <cellStyle name="Vírgula 2 13" xfId="1543"/>
    <cellStyle name="Vírgula 2 2" xfId="160"/>
    <cellStyle name="Vírgula 2 2 10" xfId="340"/>
    <cellStyle name="Vírgula 2 2 11" xfId="1131"/>
    <cellStyle name="Vírgula 2 2 12" xfId="1544"/>
    <cellStyle name="Vírgula 2 2 2" xfId="341"/>
    <cellStyle name="Vírgula 2 2 2 2" xfId="342"/>
    <cellStyle name="Vírgula 2 2 2 2 2" xfId="407"/>
    <cellStyle name="Vírgula 2 2 2 2 2 2" xfId="920"/>
    <cellStyle name="Vírgula 2 2 2 2 2 2 2" xfId="1267"/>
    <cellStyle name="Vírgula 2 2 2 2 2 3" xfId="1011"/>
    <cellStyle name="Vírgula 2 2 2 2 2 3 2" xfId="1358"/>
    <cellStyle name="Vírgula 2 2 2 2 2 4" xfId="1175"/>
    <cellStyle name="Vírgula 2 2 2 2 3" xfId="878"/>
    <cellStyle name="Vírgula 2 2 2 2 3 2" xfId="1225"/>
    <cellStyle name="Vírgula 2 2 2 2 4" xfId="969"/>
    <cellStyle name="Vírgula 2 2 2 2 4 2" xfId="1316"/>
    <cellStyle name="Vírgula 2 2 2 2 5" xfId="1133"/>
    <cellStyle name="Vírgula 2 2 2 3" xfId="343"/>
    <cellStyle name="Vírgula 2 2 2 3 2" xfId="408"/>
    <cellStyle name="Vírgula 2 2 2 3 2 2" xfId="921"/>
    <cellStyle name="Vírgula 2 2 2 3 2 2 2" xfId="1268"/>
    <cellStyle name="Vírgula 2 2 2 3 2 3" xfId="1012"/>
    <cellStyle name="Vírgula 2 2 2 3 2 3 2" xfId="1359"/>
    <cellStyle name="Vírgula 2 2 2 3 2 4" xfId="1176"/>
    <cellStyle name="Vírgula 2 2 2 3 3" xfId="879"/>
    <cellStyle name="Vírgula 2 2 2 3 3 2" xfId="1226"/>
    <cellStyle name="Vírgula 2 2 2 3 4" xfId="970"/>
    <cellStyle name="Vírgula 2 2 2 3 4 2" xfId="1317"/>
    <cellStyle name="Vírgula 2 2 2 3 5" xfId="1134"/>
    <cellStyle name="Vírgula 2 2 2 4" xfId="344"/>
    <cellStyle name="Vírgula 2 2 2 4 2" xfId="409"/>
    <cellStyle name="Vírgula 2 2 2 4 2 2" xfId="922"/>
    <cellStyle name="Vírgula 2 2 2 4 2 2 2" xfId="1269"/>
    <cellStyle name="Vírgula 2 2 2 4 2 3" xfId="1013"/>
    <cellStyle name="Vírgula 2 2 2 4 2 3 2" xfId="1360"/>
    <cellStyle name="Vírgula 2 2 2 4 2 4" xfId="1177"/>
    <cellStyle name="Vírgula 2 2 2 4 3" xfId="880"/>
    <cellStyle name="Vírgula 2 2 2 4 3 2" xfId="1227"/>
    <cellStyle name="Vírgula 2 2 2 4 4" xfId="971"/>
    <cellStyle name="Vírgula 2 2 2 4 4 2" xfId="1318"/>
    <cellStyle name="Vírgula 2 2 2 4 5" xfId="1135"/>
    <cellStyle name="Vírgula 2 2 2 5" xfId="406"/>
    <cellStyle name="Vírgula 2 2 2 5 2" xfId="919"/>
    <cellStyle name="Vírgula 2 2 2 5 2 2" xfId="1266"/>
    <cellStyle name="Vírgula 2 2 2 5 3" xfId="1010"/>
    <cellStyle name="Vírgula 2 2 2 5 3 2" xfId="1357"/>
    <cellStyle name="Vírgula 2 2 2 5 4" xfId="1174"/>
    <cellStyle name="Vírgula 2 2 2 6" xfId="877"/>
    <cellStyle name="Vírgula 2 2 2 6 2" xfId="1224"/>
    <cellStyle name="Vírgula 2 2 2 7" xfId="968"/>
    <cellStyle name="Vírgula 2 2 2 7 2" xfId="1315"/>
    <cellStyle name="Vírgula 2 2 2 8" xfId="1132"/>
    <cellStyle name="Vírgula 2 2 3" xfId="345"/>
    <cellStyle name="Vírgula 2 2 3 2" xfId="410"/>
    <cellStyle name="Vírgula 2 2 3 2 2" xfId="923"/>
    <cellStyle name="Vírgula 2 2 3 2 2 2" xfId="1270"/>
    <cellStyle name="Vírgula 2 2 3 2 3" xfId="1014"/>
    <cellStyle name="Vírgula 2 2 3 2 3 2" xfId="1361"/>
    <cellStyle name="Vírgula 2 2 3 2 4" xfId="1178"/>
    <cellStyle name="Vírgula 2 2 3 3" xfId="881"/>
    <cellStyle name="Vírgula 2 2 3 3 2" xfId="1228"/>
    <cellStyle name="Vírgula 2 2 3 4" xfId="972"/>
    <cellStyle name="Vírgula 2 2 3 4 2" xfId="1319"/>
    <cellStyle name="Vírgula 2 2 3 5" xfId="1136"/>
    <cellStyle name="Vírgula 2 2 4" xfId="346"/>
    <cellStyle name="Vírgula 2 2 4 2" xfId="411"/>
    <cellStyle name="Vírgula 2 2 4 2 2" xfId="924"/>
    <cellStyle name="Vírgula 2 2 4 2 2 2" xfId="1271"/>
    <cellStyle name="Vírgula 2 2 4 2 3" xfId="1015"/>
    <cellStyle name="Vírgula 2 2 4 2 3 2" xfId="1362"/>
    <cellStyle name="Vírgula 2 2 4 2 4" xfId="1179"/>
    <cellStyle name="Vírgula 2 2 4 3" xfId="882"/>
    <cellStyle name="Vírgula 2 2 4 3 2" xfId="1229"/>
    <cellStyle name="Vírgula 2 2 4 4" xfId="973"/>
    <cellStyle name="Vírgula 2 2 4 4 2" xfId="1320"/>
    <cellStyle name="Vírgula 2 2 4 5" xfId="1137"/>
    <cellStyle name="Vírgula 2 2 5" xfId="347"/>
    <cellStyle name="Vírgula 2 2 5 2" xfId="412"/>
    <cellStyle name="Vírgula 2 2 5 2 2" xfId="925"/>
    <cellStyle name="Vírgula 2 2 5 2 2 2" xfId="1272"/>
    <cellStyle name="Vírgula 2 2 5 2 3" xfId="1016"/>
    <cellStyle name="Vírgula 2 2 5 2 3 2" xfId="1363"/>
    <cellStyle name="Vírgula 2 2 5 2 4" xfId="1180"/>
    <cellStyle name="Vírgula 2 2 5 3" xfId="883"/>
    <cellStyle name="Vírgula 2 2 5 3 2" xfId="1230"/>
    <cellStyle name="Vírgula 2 2 5 4" xfId="974"/>
    <cellStyle name="Vírgula 2 2 5 4 2" xfId="1321"/>
    <cellStyle name="Vírgula 2 2 5 5" xfId="1138"/>
    <cellStyle name="Vírgula 2 2 6" xfId="405"/>
    <cellStyle name="Vírgula 2 2 6 2" xfId="918"/>
    <cellStyle name="Vírgula 2 2 6 2 2" xfId="1265"/>
    <cellStyle name="Vírgula 2 2 6 3" xfId="1009"/>
    <cellStyle name="Vírgula 2 2 6 3 2" xfId="1356"/>
    <cellStyle name="Vírgula 2 2 6 4" xfId="1173"/>
    <cellStyle name="Vírgula 2 2 7" xfId="845"/>
    <cellStyle name="Vírgula 2 2 8" xfId="876"/>
    <cellStyle name="Vírgula 2 2 8 2" xfId="1223"/>
    <cellStyle name="Vírgula 2 2 9" xfId="967"/>
    <cellStyle name="Vírgula 2 2 9 2" xfId="1314"/>
    <cellStyle name="Vírgula 2 3" xfId="348"/>
    <cellStyle name="Vírgula 2 3 2" xfId="349"/>
    <cellStyle name="Vírgula 2 3 2 2" xfId="414"/>
    <cellStyle name="Vírgula 2 3 2 2 2" xfId="927"/>
    <cellStyle name="Vírgula 2 3 2 2 2 2" xfId="1274"/>
    <cellStyle name="Vírgula 2 3 2 2 3" xfId="1018"/>
    <cellStyle name="Vírgula 2 3 2 2 3 2" xfId="1365"/>
    <cellStyle name="Vírgula 2 3 2 2 4" xfId="1182"/>
    <cellStyle name="Vírgula 2 3 2 2 5" xfId="1645"/>
    <cellStyle name="Vírgula 2 3 2 3" xfId="885"/>
    <cellStyle name="Vírgula 2 3 2 3 2" xfId="1232"/>
    <cellStyle name="Vírgula 2 3 2 4" xfId="976"/>
    <cellStyle name="Vírgula 2 3 2 4 2" xfId="1323"/>
    <cellStyle name="Vírgula 2 3 2 5" xfId="1140"/>
    <cellStyle name="Vírgula 2 3 2 6" xfId="1546"/>
    <cellStyle name="Vírgula 2 3 3" xfId="350"/>
    <cellStyle name="Vírgula 2 3 3 2" xfId="415"/>
    <cellStyle name="Vírgula 2 3 3 2 2" xfId="928"/>
    <cellStyle name="Vírgula 2 3 3 2 2 2" xfId="1275"/>
    <cellStyle name="Vírgula 2 3 3 2 3" xfId="1019"/>
    <cellStyle name="Vírgula 2 3 3 2 3 2" xfId="1366"/>
    <cellStyle name="Vírgula 2 3 3 2 4" xfId="1183"/>
    <cellStyle name="Vírgula 2 3 3 3" xfId="886"/>
    <cellStyle name="Vírgula 2 3 3 3 2" xfId="1233"/>
    <cellStyle name="Vírgula 2 3 3 4" xfId="977"/>
    <cellStyle name="Vírgula 2 3 3 4 2" xfId="1324"/>
    <cellStyle name="Vírgula 2 3 3 5" xfId="1141"/>
    <cellStyle name="Vírgula 2 3 4" xfId="351"/>
    <cellStyle name="Vírgula 2 3 4 2" xfId="416"/>
    <cellStyle name="Vírgula 2 3 4 2 2" xfId="929"/>
    <cellStyle name="Vírgula 2 3 4 2 2 2" xfId="1276"/>
    <cellStyle name="Vírgula 2 3 4 2 3" xfId="1020"/>
    <cellStyle name="Vírgula 2 3 4 2 3 2" xfId="1367"/>
    <cellStyle name="Vírgula 2 3 4 2 4" xfId="1184"/>
    <cellStyle name="Vírgula 2 3 4 3" xfId="887"/>
    <cellStyle name="Vírgula 2 3 4 3 2" xfId="1234"/>
    <cellStyle name="Vírgula 2 3 4 4" xfId="978"/>
    <cellStyle name="Vírgula 2 3 4 4 2" xfId="1325"/>
    <cellStyle name="Vírgula 2 3 4 5" xfId="1142"/>
    <cellStyle name="Vírgula 2 3 5" xfId="413"/>
    <cellStyle name="Vírgula 2 3 5 2" xfId="926"/>
    <cellStyle name="Vírgula 2 3 5 2 2" xfId="1273"/>
    <cellStyle name="Vírgula 2 3 5 3" xfId="1017"/>
    <cellStyle name="Vírgula 2 3 5 3 2" xfId="1364"/>
    <cellStyle name="Vírgula 2 3 5 4" xfId="1181"/>
    <cellStyle name="Vírgula 2 3 6" xfId="884"/>
    <cellStyle name="Vírgula 2 3 6 2" xfId="1231"/>
    <cellStyle name="Vírgula 2 3 7" xfId="975"/>
    <cellStyle name="Vírgula 2 3 7 2" xfId="1322"/>
    <cellStyle name="Vírgula 2 3 8" xfId="1139"/>
    <cellStyle name="Vírgula 2 3 9" xfId="1545"/>
    <cellStyle name="Vírgula 2 4" xfId="352"/>
    <cellStyle name="Vírgula 2 4 2" xfId="417"/>
    <cellStyle name="Vírgula 2 4 2 2" xfId="930"/>
    <cellStyle name="Vírgula 2 4 2 2 2" xfId="1277"/>
    <cellStyle name="Vírgula 2 4 2 3" xfId="1021"/>
    <cellStyle name="Vírgula 2 4 2 3 2" xfId="1368"/>
    <cellStyle name="Vírgula 2 4 2 4" xfId="1185"/>
    <cellStyle name="Vírgula 2 4 2 5" xfId="1646"/>
    <cellStyle name="Vírgula 2 4 3" xfId="888"/>
    <cellStyle name="Vírgula 2 4 3 2" xfId="1235"/>
    <cellStyle name="Vírgula 2 4 4" xfId="979"/>
    <cellStyle name="Vírgula 2 4 4 2" xfId="1326"/>
    <cellStyle name="Vírgula 2 4 5" xfId="1143"/>
    <cellStyle name="Vírgula 2 4 6" xfId="1547"/>
    <cellStyle name="Vírgula 2 5" xfId="353"/>
    <cellStyle name="Vírgula 2 5 2" xfId="418"/>
    <cellStyle name="Vírgula 2 5 2 2" xfId="931"/>
    <cellStyle name="Vírgula 2 5 2 2 2" xfId="1278"/>
    <cellStyle name="Vírgula 2 5 2 3" xfId="1022"/>
    <cellStyle name="Vírgula 2 5 2 3 2" xfId="1369"/>
    <cellStyle name="Vírgula 2 5 2 4" xfId="1186"/>
    <cellStyle name="Vírgula 2 5 3" xfId="889"/>
    <cellStyle name="Vírgula 2 5 3 2" xfId="1236"/>
    <cellStyle name="Vírgula 2 5 4" xfId="980"/>
    <cellStyle name="Vírgula 2 5 4 2" xfId="1327"/>
    <cellStyle name="Vírgula 2 5 5" xfId="1144"/>
    <cellStyle name="Vírgula 2 6" xfId="354"/>
    <cellStyle name="Vírgula 2 6 2" xfId="419"/>
    <cellStyle name="Vírgula 2 6 2 2" xfId="932"/>
    <cellStyle name="Vírgula 2 6 2 2 2" xfId="1279"/>
    <cellStyle name="Vírgula 2 6 2 3" xfId="1023"/>
    <cellStyle name="Vírgula 2 6 2 3 2" xfId="1370"/>
    <cellStyle name="Vírgula 2 6 2 4" xfId="1187"/>
    <cellStyle name="Vírgula 2 6 3" xfId="890"/>
    <cellStyle name="Vírgula 2 6 3 2" xfId="1237"/>
    <cellStyle name="Vírgula 2 6 4" xfId="981"/>
    <cellStyle name="Vírgula 2 6 4 2" xfId="1328"/>
    <cellStyle name="Vírgula 2 6 5" xfId="1145"/>
    <cellStyle name="Vírgula 2 7" xfId="404"/>
    <cellStyle name="Vírgula 2 7 2" xfId="917"/>
    <cellStyle name="Vírgula 2 7 2 2" xfId="1264"/>
    <cellStyle name="Vírgula 2 7 3" xfId="1008"/>
    <cellStyle name="Vírgula 2 7 3 2" xfId="1355"/>
    <cellStyle name="Vírgula 2 7 4" xfId="1172"/>
    <cellStyle name="Vírgula 2 8" xfId="844"/>
    <cellStyle name="Vírgula 2 8 2" xfId="940"/>
    <cellStyle name="Vírgula 2 8 2 2" xfId="1287"/>
    <cellStyle name="Vírgula 2 8 3" xfId="1032"/>
    <cellStyle name="Vírgula 2 8 3 2" xfId="1378"/>
    <cellStyle name="Vírgula 2 8 4" xfId="1196"/>
    <cellStyle name="Vírgula 2 9" xfId="875"/>
    <cellStyle name="Vírgula 2 9 2" xfId="1222"/>
    <cellStyle name="Vírgula 3" xfId="161"/>
    <cellStyle name="Vírgula 3 2" xfId="420"/>
    <cellStyle name="Vírgula 3 2 2" xfId="933"/>
    <cellStyle name="Vírgula 3 2 2 2" xfId="1280"/>
    <cellStyle name="Vírgula 3 2 2 2 2" xfId="1649"/>
    <cellStyle name="Vírgula 3 2 2 3" xfId="1550"/>
    <cellStyle name="Vírgula 3 2 3" xfId="1024"/>
    <cellStyle name="Vírgula 3 2 3 2" xfId="1371"/>
    <cellStyle name="Vírgula 3 2 3 3" xfId="1648"/>
    <cellStyle name="Vírgula 3 2 4" xfId="1188"/>
    <cellStyle name="Vírgula 3 2 5" xfId="1549"/>
    <cellStyle name="Vírgula 3 3" xfId="846"/>
    <cellStyle name="Vírgula 3 3 2" xfId="1552"/>
    <cellStyle name="Vírgula 3 3 2 2" xfId="1651"/>
    <cellStyle name="Vírgula 3 3 3" xfId="1650"/>
    <cellStyle name="Vírgula 3 3 4" xfId="1551"/>
    <cellStyle name="Vírgula 3 4" xfId="891"/>
    <cellStyle name="Vírgula 3 4 2" xfId="1238"/>
    <cellStyle name="Vírgula 3 4 2 2" xfId="1652"/>
    <cellStyle name="Vírgula 3 4 3" xfId="1553"/>
    <cellStyle name="Vírgula 3 5" xfId="982"/>
    <cellStyle name="Vírgula 3 5 2" xfId="1329"/>
    <cellStyle name="Vírgula 3 5 3" xfId="1647"/>
    <cellStyle name="Vírgula 3 6" xfId="355"/>
    <cellStyle name="Vírgula 3 7" xfId="1146"/>
    <cellStyle name="Vírgula 3 8" xfId="1548"/>
    <cellStyle name="Vírgula 4" xfId="162"/>
    <cellStyle name="Vírgula 4 2" xfId="403"/>
    <cellStyle name="Vírgula 4 2 2" xfId="1653"/>
    <cellStyle name="Vírgula 4 2 3" xfId="1555"/>
    <cellStyle name="Vírgula 4 3" xfId="1554"/>
    <cellStyle name="Vírgula 5" xfId="163"/>
    <cellStyle name="Vírgula 5 2" xfId="165"/>
    <cellStyle name="Vírgula 5 2 2" xfId="1035"/>
    <cellStyle name="Vírgula 5 2 2 2" xfId="1654"/>
    <cellStyle name="Vírgula 5 2 2 3" xfId="1558"/>
    <cellStyle name="Vírgula 5 2 3" xfId="847"/>
    <cellStyle name="Vírgula 5 2 4" xfId="1557"/>
    <cellStyle name="Vírgula 5 3" xfId="935"/>
    <cellStyle name="Vírgula 5 3 2" xfId="1282"/>
    <cellStyle name="Vírgula 5 3 2 2" xfId="1655"/>
    <cellStyle name="Vírgula 5 3 2 3" xfId="1560"/>
    <cellStyle name="Vírgula 5 3 3" xfId="1559"/>
    <cellStyle name="Vírgula 5 4" xfId="1026"/>
    <cellStyle name="Vírgula 5 4 2" xfId="1373"/>
    <cellStyle name="Vírgula 5 4 2 2" xfId="1656"/>
    <cellStyle name="Vírgula 5 4 3" xfId="1561"/>
    <cellStyle name="Vírgula 5 5" xfId="422"/>
    <cellStyle name="Vírgula 5 6" xfId="1190"/>
    <cellStyle name="Vírgula 5 7" xfId="1556"/>
    <cellStyle name="Vírgula 6" xfId="848"/>
    <cellStyle name="Vírgula 6 2" xfId="1563"/>
    <cellStyle name="Vírgula 6 2 2" xfId="1658"/>
    <cellStyle name="Vírgula 6 3" xfId="1657"/>
    <cellStyle name="Vírgula 6 4" xfId="1562"/>
    <cellStyle name="Vírgula 7" xfId="849"/>
    <cellStyle name="Vírgula 7 2" xfId="1089"/>
    <cellStyle name="Vírgula 7 2 2" xfId="1387"/>
    <cellStyle name="Vírgula 7 2 3" xfId="1659"/>
    <cellStyle name="Vírgula 7 3" xfId="1564"/>
    <cellStyle name="Vírgula 8" xfId="1090"/>
    <cellStyle name="Vírgula 9" xfId="850"/>
    <cellStyle name="Vírgula 9 2" xfId="941"/>
    <cellStyle name="Vírgula 9 2 2" xfId="1288"/>
    <cellStyle name="Vírgula 9 3" xfId="1033"/>
    <cellStyle name="Vírgula 9 3 2" xfId="1379"/>
    <cellStyle name="Vírgula 9 4" xfId="1091"/>
    <cellStyle name="Vírgula 9 5" xfId="1197"/>
  </cellStyles>
  <dxfs count="0"/>
  <tableStyles count="0" defaultTableStyle="TableStyleMedium9" defaultPivotStyle="PivotStyleLight16"/>
  <colors>
    <mruColors>
      <color rgb="FFFF66FF"/>
      <color rgb="FF00FF0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139700</xdr:colOff>
      <xdr:row>0</xdr:row>
      <xdr:rowOff>165099</xdr:rowOff>
    </xdr:from>
    <xdr:to>
      <xdr:col>1</xdr:col>
      <xdr:colOff>63500</xdr:colOff>
      <xdr:row>5</xdr:row>
      <xdr:rowOff>82549</xdr:rowOff>
    </xdr:to>
    <xdr:pic>
      <xdr:nvPicPr>
        <xdr:cNvPr id="2" name="Imagem 1" descr="Logo_Viva Rio_ degradê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700" y="165099"/>
          <a:ext cx="825500" cy="8064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84"/>
  <sheetViews>
    <sheetView tabSelected="1" zoomScale="75" zoomScaleNormal="75" workbookViewId="0">
      <pane ySplit="7" topLeftCell="A540" activePane="bottomLeft" state="frozen"/>
      <selection pane="bottomLeft" activeCell="O541" sqref="O541"/>
    </sheetView>
  </sheetViews>
  <sheetFormatPr defaultRowHeight="14.25"/>
  <cols>
    <col min="1" max="1" width="13.42578125" style="115" customWidth="1"/>
    <col min="2" max="2" width="10" style="115" bestFit="1" customWidth="1"/>
    <col min="3" max="3" width="20.5703125" style="115" customWidth="1"/>
    <col min="4" max="4" width="11" style="115" bestFit="1" customWidth="1"/>
    <col min="5" max="5" width="15.140625" style="115" customWidth="1"/>
    <col min="6" max="6" width="25.140625" style="115" customWidth="1"/>
    <col min="7" max="7" width="21.7109375" style="115" customWidth="1"/>
    <col min="8" max="8" width="31.85546875" style="115" customWidth="1"/>
    <col min="9" max="9" width="19.28515625" style="115" customWidth="1"/>
    <col min="10" max="10" width="18.5703125" style="115" customWidth="1"/>
    <col min="11" max="16384" width="9.140625" style="42"/>
  </cols>
  <sheetData>
    <row r="1" spans="1:10">
      <c r="A1" s="114"/>
      <c r="B1" s="114"/>
      <c r="C1" s="114"/>
      <c r="D1" s="114"/>
      <c r="E1" s="114"/>
      <c r="F1" s="114"/>
      <c r="G1" s="114"/>
      <c r="H1" s="114"/>
      <c r="I1" s="114"/>
      <c r="J1" s="114"/>
    </row>
    <row r="2" spans="1:10">
      <c r="A2" s="114"/>
      <c r="B2" s="114"/>
      <c r="C2" s="114"/>
      <c r="D2" s="114"/>
      <c r="E2" s="114"/>
      <c r="F2" s="114"/>
      <c r="G2" s="114"/>
      <c r="H2" s="114"/>
      <c r="I2" s="114"/>
      <c r="J2" s="114"/>
    </row>
    <row r="3" spans="1:10">
      <c r="A3" s="114"/>
      <c r="B3" s="135" t="s">
        <v>323</v>
      </c>
      <c r="C3" s="135"/>
      <c r="D3" s="135"/>
      <c r="E3" s="135"/>
      <c r="F3" s="135"/>
      <c r="G3" s="135"/>
      <c r="H3" s="135"/>
      <c r="I3" s="135"/>
      <c r="J3" s="135"/>
    </row>
    <row r="4" spans="1:10">
      <c r="A4" s="114"/>
      <c r="B4" s="135"/>
      <c r="C4" s="135"/>
      <c r="D4" s="135"/>
      <c r="E4" s="135"/>
      <c r="F4" s="135"/>
      <c r="G4" s="135"/>
      <c r="H4" s="135"/>
      <c r="I4" s="135"/>
      <c r="J4" s="135"/>
    </row>
    <row r="5" spans="1:10">
      <c r="A5" s="114"/>
      <c r="B5" s="135"/>
      <c r="C5" s="135"/>
      <c r="D5" s="135"/>
      <c r="E5" s="135"/>
      <c r="F5" s="135"/>
      <c r="G5" s="135"/>
      <c r="H5" s="135"/>
      <c r="I5" s="135"/>
      <c r="J5" s="135"/>
    </row>
    <row r="6" spans="1:10">
      <c r="A6" s="114"/>
      <c r="B6" s="114"/>
      <c r="C6" s="114"/>
      <c r="D6" s="114"/>
      <c r="E6" s="114"/>
      <c r="F6" s="114"/>
      <c r="G6" s="114"/>
      <c r="H6" s="114"/>
      <c r="I6" s="114"/>
      <c r="J6" s="114"/>
    </row>
    <row r="7" spans="1:10" ht="45">
      <c r="A7" s="116" t="s">
        <v>318</v>
      </c>
      <c r="B7" s="117" t="s">
        <v>319</v>
      </c>
      <c r="C7" s="118" t="s">
        <v>176</v>
      </c>
      <c r="D7" s="118" t="s">
        <v>320</v>
      </c>
      <c r="E7" s="118" t="s">
        <v>321</v>
      </c>
      <c r="F7" s="119" t="s">
        <v>189</v>
      </c>
      <c r="G7" s="119" t="s">
        <v>324</v>
      </c>
      <c r="H7" s="118" t="s">
        <v>253</v>
      </c>
      <c r="I7" s="120" t="s">
        <v>133</v>
      </c>
      <c r="J7" s="121" t="s">
        <v>322</v>
      </c>
    </row>
    <row r="8" spans="1:10" s="19" customFormat="1" ht="28.5">
      <c r="A8" s="122" t="s">
        <v>338</v>
      </c>
      <c r="B8" s="123" t="s">
        <v>339</v>
      </c>
      <c r="C8" s="124" t="s">
        <v>340</v>
      </c>
      <c r="D8" s="125">
        <v>45169</v>
      </c>
      <c r="E8" s="126">
        <v>45170</v>
      </c>
      <c r="F8" s="127"/>
      <c r="G8" s="128" t="s">
        <v>327</v>
      </c>
      <c r="H8" s="133" t="s">
        <v>525</v>
      </c>
      <c r="I8" s="132">
        <v>2748.67</v>
      </c>
      <c r="J8" s="134"/>
    </row>
    <row r="9" spans="1:10" s="19" customFormat="1" ht="28.5">
      <c r="A9" s="122" t="s">
        <v>338</v>
      </c>
      <c r="B9" s="123" t="s">
        <v>339</v>
      </c>
      <c r="C9" s="124" t="s">
        <v>255</v>
      </c>
      <c r="D9" s="125">
        <v>45169</v>
      </c>
      <c r="E9" s="126">
        <v>45170</v>
      </c>
      <c r="F9" s="127"/>
      <c r="G9" s="128" t="s">
        <v>378</v>
      </c>
      <c r="H9" s="133" t="s">
        <v>466</v>
      </c>
      <c r="I9" s="132">
        <v>-2483.87</v>
      </c>
      <c r="J9" s="134"/>
    </row>
    <row r="10" spans="1:10" s="19" customFormat="1" ht="28.5">
      <c r="A10" s="122" t="s">
        <v>338</v>
      </c>
      <c r="B10" s="123" t="s">
        <v>339</v>
      </c>
      <c r="C10" s="124" t="s">
        <v>425</v>
      </c>
      <c r="D10" s="125">
        <v>45169</v>
      </c>
      <c r="E10" s="126">
        <v>45170</v>
      </c>
      <c r="F10" s="127"/>
      <c r="G10" s="128" t="s">
        <v>378</v>
      </c>
      <c r="H10" s="133" t="s">
        <v>466</v>
      </c>
      <c r="I10" s="132">
        <v>-10355.58</v>
      </c>
      <c r="J10" s="134"/>
    </row>
    <row r="11" spans="1:10" s="19" customFormat="1" ht="28.5">
      <c r="A11" s="122" t="s">
        <v>338</v>
      </c>
      <c r="B11" s="123" t="s">
        <v>339</v>
      </c>
      <c r="C11" s="124" t="s">
        <v>425</v>
      </c>
      <c r="D11" s="125">
        <v>45169</v>
      </c>
      <c r="E11" s="126">
        <v>45170</v>
      </c>
      <c r="F11" s="127"/>
      <c r="G11" s="128" t="s">
        <v>378</v>
      </c>
      <c r="H11" s="133" t="s">
        <v>466</v>
      </c>
      <c r="I11" s="132">
        <v>-15071.269999999999</v>
      </c>
      <c r="J11" s="134"/>
    </row>
    <row r="12" spans="1:10" s="19" customFormat="1" ht="28.5">
      <c r="A12" s="122" t="s">
        <v>338</v>
      </c>
      <c r="B12" s="123" t="s">
        <v>339</v>
      </c>
      <c r="C12" s="124" t="s">
        <v>426</v>
      </c>
      <c r="D12" s="125">
        <v>45169</v>
      </c>
      <c r="E12" s="126">
        <v>45170</v>
      </c>
      <c r="F12" s="127"/>
      <c r="G12" s="128" t="s">
        <v>378</v>
      </c>
      <c r="H12" s="133" t="s">
        <v>466</v>
      </c>
      <c r="I12" s="132">
        <v>-3684.27</v>
      </c>
      <c r="J12" s="134"/>
    </row>
    <row r="13" spans="1:10" s="19" customFormat="1" ht="28.5">
      <c r="A13" s="122" t="s">
        <v>338</v>
      </c>
      <c r="B13" s="123" t="s">
        <v>339</v>
      </c>
      <c r="C13" s="124" t="s">
        <v>427</v>
      </c>
      <c r="D13" s="125">
        <v>45169</v>
      </c>
      <c r="E13" s="126">
        <v>45170</v>
      </c>
      <c r="F13" s="127"/>
      <c r="G13" s="128" t="s">
        <v>378</v>
      </c>
      <c r="H13" s="133" t="s">
        <v>466</v>
      </c>
      <c r="I13" s="132">
        <v>-19100.280000000002</v>
      </c>
      <c r="J13" s="134"/>
    </row>
    <row r="14" spans="1:10" s="19" customFormat="1" ht="28.5">
      <c r="A14" s="122" t="s">
        <v>338</v>
      </c>
      <c r="B14" s="123" t="s">
        <v>339</v>
      </c>
      <c r="C14" s="124" t="s">
        <v>428</v>
      </c>
      <c r="D14" s="125">
        <v>45169</v>
      </c>
      <c r="E14" s="126">
        <v>45170</v>
      </c>
      <c r="F14" s="127"/>
      <c r="G14" s="128" t="s">
        <v>378</v>
      </c>
      <c r="H14" s="133" t="s">
        <v>466</v>
      </c>
      <c r="I14" s="132">
        <v>-4811.58</v>
      </c>
      <c r="J14" s="134"/>
    </row>
    <row r="15" spans="1:10" s="19" customFormat="1" ht="28.5">
      <c r="A15" s="122" t="s">
        <v>338</v>
      </c>
      <c r="B15" s="123" t="s">
        <v>339</v>
      </c>
      <c r="C15" s="124" t="s">
        <v>429</v>
      </c>
      <c r="D15" s="125">
        <v>45169</v>
      </c>
      <c r="E15" s="126">
        <v>45170</v>
      </c>
      <c r="F15" s="129"/>
      <c r="G15" s="128" t="s">
        <v>378</v>
      </c>
      <c r="H15" s="133" t="s">
        <v>466</v>
      </c>
      <c r="I15" s="132">
        <v>-11927.89</v>
      </c>
      <c r="J15" s="134"/>
    </row>
    <row r="16" spans="1:10" s="19" customFormat="1" ht="57">
      <c r="A16" s="122" t="s">
        <v>338</v>
      </c>
      <c r="B16" s="123" t="s">
        <v>339</v>
      </c>
      <c r="C16" s="124" t="s">
        <v>430</v>
      </c>
      <c r="D16" s="125">
        <v>45169</v>
      </c>
      <c r="E16" s="126">
        <v>45170</v>
      </c>
      <c r="F16" s="127"/>
      <c r="G16" s="128" t="s">
        <v>378</v>
      </c>
      <c r="H16" s="133" t="s">
        <v>466</v>
      </c>
      <c r="I16" s="132">
        <v>-5671.23</v>
      </c>
      <c r="J16" s="134"/>
    </row>
    <row r="17" spans="1:10" s="19" customFormat="1" ht="28.5">
      <c r="A17" s="122" t="s">
        <v>338</v>
      </c>
      <c r="B17" s="123" t="s">
        <v>339</v>
      </c>
      <c r="C17" s="124" t="s">
        <v>426</v>
      </c>
      <c r="D17" s="125">
        <v>45169</v>
      </c>
      <c r="E17" s="126">
        <v>45170</v>
      </c>
      <c r="F17" s="127"/>
      <c r="G17" s="128" t="s">
        <v>378</v>
      </c>
      <c r="H17" s="133" t="s">
        <v>466</v>
      </c>
      <c r="I17" s="132">
        <v>-2235.71</v>
      </c>
      <c r="J17" s="134"/>
    </row>
    <row r="18" spans="1:10" s="19" customFormat="1" ht="28.5">
      <c r="A18" s="122" t="s">
        <v>338</v>
      </c>
      <c r="B18" s="123" t="s">
        <v>339</v>
      </c>
      <c r="C18" s="124" t="s">
        <v>426</v>
      </c>
      <c r="D18" s="125">
        <v>45169</v>
      </c>
      <c r="E18" s="126">
        <v>45170</v>
      </c>
      <c r="F18" s="127"/>
      <c r="G18" s="128" t="s">
        <v>378</v>
      </c>
      <c r="H18" s="133" t="s">
        <v>466</v>
      </c>
      <c r="I18" s="132">
        <v>-5072.29</v>
      </c>
      <c r="J18" s="134"/>
    </row>
    <row r="19" spans="1:10" s="19" customFormat="1" ht="28.5">
      <c r="A19" s="122" t="s">
        <v>338</v>
      </c>
      <c r="B19" s="123" t="s">
        <v>339</v>
      </c>
      <c r="C19" s="124" t="s">
        <v>255</v>
      </c>
      <c r="D19" s="125">
        <v>45169</v>
      </c>
      <c r="E19" s="126">
        <v>45170</v>
      </c>
      <c r="F19" s="127"/>
      <c r="G19" s="128" t="s">
        <v>378</v>
      </c>
      <c r="H19" s="133" t="s">
        <v>466</v>
      </c>
      <c r="I19" s="132">
        <v>-48566.6</v>
      </c>
      <c r="J19" s="134"/>
    </row>
    <row r="20" spans="1:10" s="19" customFormat="1" ht="28.5">
      <c r="A20" s="122" t="s">
        <v>338</v>
      </c>
      <c r="B20" s="123" t="s">
        <v>339</v>
      </c>
      <c r="C20" s="124" t="s">
        <v>425</v>
      </c>
      <c r="D20" s="125">
        <v>45169</v>
      </c>
      <c r="E20" s="126">
        <v>45170</v>
      </c>
      <c r="F20" s="129"/>
      <c r="G20" s="128" t="s">
        <v>378</v>
      </c>
      <c r="H20" s="133" t="s">
        <v>466</v>
      </c>
      <c r="I20" s="132">
        <v>-10407.709999999999</v>
      </c>
      <c r="J20" s="134"/>
    </row>
    <row r="21" spans="1:10" s="19" customFormat="1" ht="28.5">
      <c r="A21" s="122" t="s">
        <v>338</v>
      </c>
      <c r="B21" s="123" t="s">
        <v>339</v>
      </c>
      <c r="C21" s="124" t="s">
        <v>425</v>
      </c>
      <c r="D21" s="125">
        <v>45169</v>
      </c>
      <c r="E21" s="126">
        <v>45170</v>
      </c>
      <c r="F21" s="127"/>
      <c r="G21" s="128" t="s">
        <v>378</v>
      </c>
      <c r="H21" s="133" t="s">
        <v>466</v>
      </c>
      <c r="I21" s="132">
        <v>-134450.60999999999</v>
      </c>
      <c r="J21" s="134"/>
    </row>
    <row r="22" spans="1:10" s="19" customFormat="1" ht="28.5">
      <c r="A22" s="122" t="s">
        <v>338</v>
      </c>
      <c r="B22" s="123" t="s">
        <v>339</v>
      </c>
      <c r="C22" s="124" t="s">
        <v>426</v>
      </c>
      <c r="D22" s="125">
        <v>45169</v>
      </c>
      <c r="E22" s="126">
        <v>45170</v>
      </c>
      <c r="F22" s="127"/>
      <c r="G22" s="128" t="s">
        <v>378</v>
      </c>
      <c r="H22" s="133" t="s">
        <v>466</v>
      </c>
      <c r="I22" s="132">
        <v>-75146.220000000016</v>
      </c>
      <c r="J22" s="134"/>
    </row>
    <row r="23" spans="1:10" s="19" customFormat="1" ht="28.5">
      <c r="A23" s="122" t="s">
        <v>338</v>
      </c>
      <c r="B23" s="123" t="s">
        <v>339</v>
      </c>
      <c r="C23" s="124" t="s">
        <v>427</v>
      </c>
      <c r="D23" s="125">
        <v>45169</v>
      </c>
      <c r="E23" s="126">
        <v>45170</v>
      </c>
      <c r="F23" s="130"/>
      <c r="G23" s="128" t="s">
        <v>378</v>
      </c>
      <c r="H23" s="133" t="s">
        <v>466</v>
      </c>
      <c r="I23" s="132">
        <v>-138228.56999999998</v>
      </c>
      <c r="J23" s="134"/>
    </row>
    <row r="24" spans="1:10" s="19" customFormat="1" ht="28.5">
      <c r="A24" s="122" t="s">
        <v>338</v>
      </c>
      <c r="B24" s="123" t="s">
        <v>339</v>
      </c>
      <c r="C24" s="124" t="s">
        <v>428</v>
      </c>
      <c r="D24" s="125">
        <v>45169</v>
      </c>
      <c r="E24" s="126">
        <v>45170</v>
      </c>
      <c r="F24" s="130"/>
      <c r="G24" s="128" t="s">
        <v>378</v>
      </c>
      <c r="H24" s="133" t="s">
        <v>466</v>
      </c>
      <c r="I24" s="132">
        <v>-76076.660000000018</v>
      </c>
      <c r="J24" s="134"/>
    </row>
    <row r="25" spans="1:10" s="19" customFormat="1" ht="28.5">
      <c r="A25" s="122" t="s">
        <v>338</v>
      </c>
      <c r="B25" s="123" t="s">
        <v>339</v>
      </c>
      <c r="C25" s="124" t="s">
        <v>429</v>
      </c>
      <c r="D25" s="125">
        <v>45169</v>
      </c>
      <c r="E25" s="126">
        <v>45170</v>
      </c>
      <c r="F25" s="130"/>
      <c r="G25" s="128" t="s">
        <v>378</v>
      </c>
      <c r="H25" s="133" t="s">
        <v>466</v>
      </c>
      <c r="I25" s="132">
        <v>-76707.16</v>
      </c>
      <c r="J25" s="134"/>
    </row>
    <row r="26" spans="1:10" s="19" customFormat="1" ht="57">
      <c r="A26" s="122" t="s">
        <v>338</v>
      </c>
      <c r="B26" s="123" t="s">
        <v>339</v>
      </c>
      <c r="C26" s="124" t="s">
        <v>430</v>
      </c>
      <c r="D26" s="125">
        <v>45169</v>
      </c>
      <c r="E26" s="126">
        <v>45170</v>
      </c>
      <c r="F26" s="130"/>
      <c r="G26" s="128" t="s">
        <v>378</v>
      </c>
      <c r="H26" s="133" t="s">
        <v>466</v>
      </c>
      <c r="I26" s="132">
        <v>-28089.780000000002</v>
      </c>
      <c r="J26" s="134"/>
    </row>
    <row r="27" spans="1:10" s="19" customFormat="1" ht="28.5">
      <c r="A27" s="122" t="s">
        <v>338</v>
      </c>
      <c r="B27" s="123" t="s">
        <v>339</v>
      </c>
      <c r="C27" s="124" t="s">
        <v>426</v>
      </c>
      <c r="D27" s="125">
        <v>45169</v>
      </c>
      <c r="E27" s="126">
        <v>45170</v>
      </c>
      <c r="F27" s="130"/>
      <c r="G27" s="128" t="s">
        <v>378</v>
      </c>
      <c r="H27" s="133" t="s">
        <v>466</v>
      </c>
      <c r="I27" s="132">
        <v>-45490.729999999996</v>
      </c>
      <c r="J27" s="134"/>
    </row>
    <row r="28" spans="1:10" s="19" customFormat="1" ht="57">
      <c r="A28" s="122" t="s">
        <v>338</v>
      </c>
      <c r="B28" s="123" t="s">
        <v>339</v>
      </c>
      <c r="C28" s="124" t="s">
        <v>431</v>
      </c>
      <c r="D28" s="125">
        <v>45169</v>
      </c>
      <c r="E28" s="126">
        <v>45170</v>
      </c>
      <c r="F28" s="131"/>
      <c r="G28" s="128" t="s">
        <v>378</v>
      </c>
      <c r="H28" s="133" t="s">
        <v>466</v>
      </c>
      <c r="I28" s="132">
        <v>-56708.200000000004</v>
      </c>
      <c r="J28" s="134"/>
    </row>
    <row r="29" spans="1:10" s="19" customFormat="1" ht="28.5">
      <c r="A29" s="122" t="s">
        <v>338</v>
      </c>
      <c r="B29" s="123" t="s">
        <v>339</v>
      </c>
      <c r="C29" s="124" t="s">
        <v>425</v>
      </c>
      <c r="D29" s="125">
        <v>45169</v>
      </c>
      <c r="E29" s="126">
        <v>45170</v>
      </c>
      <c r="F29" s="130"/>
      <c r="G29" s="128" t="s">
        <v>327</v>
      </c>
      <c r="H29" s="133" t="s">
        <v>466</v>
      </c>
      <c r="I29" s="132">
        <v>-2748.67</v>
      </c>
      <c r="J29" s="134"/>
    </row>
    <row r="30" spans="1:10" s="19" customFormat="1" ht="28.5">
      <c r="A30" s="122" t="s">
        <v>338</v>
      </c>
      <c r="B30" s="123" t="s">
        <v>339</v>
      </c>
      <c r="C30" s="124" t="s">
        <v>255</v>
      </c>
      <c r="D30" s="125">
        <v>45169</v>
      </c>
      <c r="E30" s="126">
        <v>45173</v>
      </c>
      <c r="F30" s="131" t="s">
        <v>331</v>
      </c>
      <c r="G30" s="128" t="s">
        <v>277</v>
      </c>
      <c r="H30" s="133" t="s">
        <v>335</v>
      </c>
      <c r="I30" s="132">
        <v>-28.99</v>
      </c>
      <c r="J30" s="134">
        <v>12632</v>
      </c>
    </row>
    <row r="31" spans="1:10" s="19" customFormat="1" ht="28.5">
      <c r="A31" s="122" t="s">
        <v>338</v>
      </c>
      <c r="B31" s="123" t="s">
        <v>339</v>
      </c>
      <c r="C31" s="124" t="s">
        <v>255</v>
      </c>
      <c r="D31" s="125">
        <v>45169</v>
      </c>
      <c r="E31" s="126">
        <v>45173</v>
      </c>
      <c r="F31" s="130" t="s">
        <v>495</v>
      </c>
      <c r="G31" s="128" t="s">
        <v>277</v>
      </c>
      <c r="H31" s="133" t="s">
        <v>482</v>
      </c>
      <c r="I31" s="132">
        <v>-32.51</v>
      </c>
      <c r="J31" s="134">
        <v>7606094</v>
      </c>
    </row>
    <row r="32" spans="1:10" s="19" customFormat="1" ht="42.75">
      <c r="A32" s="122" t="s">
        <v>338</v>
      </c>
      <c r="B32" s="123" t="s">
        <v>339</v>
      </c>
      <c r="C32" s="124" t="s">
        <v>255</v>
      </c>
      <c r="D32" s="125">
        <v>45169</v>
      </c>
      <c r="E32" s="126">
        <v>45173</v>
      </c>
      <c r="F32" s="130" t="s">
        <v>496</v>
      </c>
      <c r="G32" s="128" t="s">
        <v>277</v>
      </c>
      <c r="H32" s="133" t="s">
        <v>526</v>
      </c>
      <c r="I32" s="132">
        <v>-18.71</v>
      </c>
      <c r="J32" s="134">
        <v>2843</v>
      </c>
    </row>
    <row r="33" spans="1:10" s="19" customFormat="1" ht="28.5">
      <c r="A33" s="122" t="s">
        <v>338</v>
      </c>
      <c r="B33" s="123" t="s">
        <v>339</v>
      </c>
      <c r="C33" s="124" t="s">
        <v>255</v>
      </c>
      <c r="D33" s="125">
        <v>45169</v>
      </c>
      <c r="E33" s="126">
        <v>45173</v>
      </c>
      <c r="F33" s="130" t="s">
        <v>497</v>
      </c>
      <c r="G33" s="128" t="s">
        <v>328</v>
      </c>
      <c r="H33" s="133" t="s">
        <v>385</v>
      </c>
      <c r="I33" s="132">
        <v>-190.71</v>
      </c>
      <c r="J33" s="134">
        <v>4206</v>
      </c>
    </row>
    <row r="34" spans="1:10" s="19" customFormat="1" ht="28.5">
      <c r="A34" s="122" t="s">
        <v>338</v>
      </c>
      <c r="B34" s="123" t="s">
        <v>339</v>
      </c>
      <c r="C34" s="124" t="s">
        <v>255</v>
      </c>
      <c r="D34" s="125">
        <v>45169</v>
      </c>
      <c r="E34" s="126">
        <v>45173</v>
      </c>
      <c r="F34" s="127" t="s">
        <v>434</v>
      </c>
      <c r="G34" s="128" t="s">
        <v>277</v>
      </c>
      <c r="H34" s="133" t="s">
        <v>451</v>
      </c>
      <c r="I34" s="132">
        <v>-418.53</v>
      </c>
      <c r="J34" s="134" t="s">
        <v>566</v>
      </c>
    </row>
    <row r="35" spans="1:10" s="19" customFormat="1" ht="57">
      <c r="A35" s="122" t="s">
        <v>338</v>
      </c>
      <c r="B35" s="123" t="s">
        <v>339</v>
      </c>
      <c r="C35" s="124" t="s">
        <v>431</v>
      </c>
      <c r="D35" s="125">
        <v>45169</v>
      </c>
      <c r="E35" s="126">
        <v>45173</v>
      </c>
      <c r="F35" s="130">
        <v>1295</v>
      </c>
      <c r="G35" s="128" t="s">
        <v>475</v>
      </c>
      <c r="H35" s="133" t="s">
        <v>527</v>
      </c>
      <c r="I35" s="132">
        <v>-704.11</v>
      </c>
      <c r="J35" s="134"/>
    </row>
    <row r="36" spans="1:10" s="19" customFormat="1" ht="28.5">
      <c r="A36" s="122" t="s">
        <v>338</v>
      </c>
      <c r="B36" s="123" t="s">
        <v>339</v>
      </c>
      <c r="C36" s="124" t="s">
        <v>426</v>
      </c>
      <c r="D36" s="125">
        <v>45169</v>
      </c>
      <c r="E36" s="126">
        <v>45173</v>
      </c>
      <c r="F36" s="130">
        <v>1295</v>
      </c>
      <c r="G36" s="128" t="s">
        <v>475</v>
      </c>
      <c r="H36" s="133" t="s">
        <v>527</v>
      </c>
      <c r="I36" s="132">
        <v>-199.22</v>
      </c>
      <c r="J36" s="134"/>
    </row>
    <row r="37" spans="1:10" s="19" customFormat="1" ht="28.5">
      <c r="A37" s="122" t="s">
        <v>338</v>
      </c>
      <c r="B37" s="123" t="s">
        <v>339</v>
      </c>
      <c r="C37" s="124" t="s">
        <v>255</v>
      </c>
      <c r="D37" s="125">
        <v>45169</v>
      </c>
      <c r="E37" s="126">
        <v>45173</v>
      </c>
      <c r="F37" s="127" t="s">
        <v>326</v>
      </c>
      <c r="G37" s="128" t="s">
        <v>328</v>
      </c>
      <c r="H37" s="133" t="s">
        <v>329</v>
      </c>
      <c r="I37" s="132">
        <v>-30.1</v>
      </c>
      <c r="J37" s="134"/>
    </row>
    <row r="38" spans="1:10" s="19" customFormat="1" ht="28.5">
      <c r="A38" s="122" t="s">
        <v>338</v>
      </c>
      <c r="B38" s="123" t="s">
        <v>339</v>
      </c>
      <c r="C38" s="124" t="s">
        <v>427</v>
      </c>
      <c r="D38" s="125">
        <v>45169</v>
      </c>
      <c r="E38" s="126">
        <v>45174</v>
      </c>
      <c r="F38" s="127"/>
      <c r="G38" s="128" t="s">
        <v>445</v>
      </c>
      <c r="H38" s="133" t="s">
        <v>448</v>
      </c>
      <c r="I38" s="132">
        <v>-777.26</v>
      </c>
      <c r="J38" s="134"/>
    </row>
    <row r="39" spans="1:10" s="19" customFormat="1" ht="28.5">
      <c r="A39" s="122" t="s">
        <v>338</v>
      </c>
      <c r="B39" s="123" t="s">
        <v>339</v>
      </c>
      <c r="C39" s="124" t="s">
        <v>255</v>
      </c>
      <c r="D39" s="125">
        <v>45169</v>
      </c>
      <c r="E39" s="126">
        <v>45174</v>
      </c>
      <c r="F39" s="127" t="s">
        <v>346</v>
      </c>
      <c r="G39" s="128" t="s">
        <v>277</v>
      </c>
      <c r="H39" s="133" t="s">
        <v>388</v>
      </c>
      <c r="I39" s="132">
        <v>-218.33</v>
      </c>
      <c r="J39" s="134">
        <v>3</v>
      </c>
    </row>
    <row r="40" spans="1:10" s="19" customFormat="1" ht="28.5">
      <c r="A40" s="122" t="s">
        <v>338</v>
      </c>
      <c r="B40" s="123" t="s">
        <v>339</v>
      </c>
      <c r="C40" s="124" t="s">
        <v>255</v>
      </c>
      <c r="D40" s="125">
        <v>45169</v>
      </c>
      <c r="E40" s="126">
        <v>45174</v>
      </c>
      <c r="F40" s="127" t="s">
        <v>345</v>
      </c>
      <c r="G40" s="128" t="s">
        <v>277</v>
      </c>
      <c r="H40" s="133" t="s">
        <v>387</v>
      </c>
      <c r="I40" s="132">
        <v>-6514.28</v>
      </c>
      <c r="J40" s="134">
        <v>327</v>
      </c>
    </row>
    <row r="41" spans="1:10" s="19" customFormat="1" ht="28.5">
      <c r="A41" s="122" t="s">
        <v>338</v>
      </c>
      <c r="B41" s="123" t="s">
        <v>339</v>
      </c>
      <c r="C41" s="124" t="s">
        <v>255</v>
      </c>
      <c r="D41" s="125">
        <v>45169</v>
      </c>
      <c r="E41" s="126">
        <v>45174</v>
      </c>
      <c r="F41" s="127" t="s">
        <v>350</v>
      </c>
      <c r="G41" s="128" t="s">
        <v>277</v>
      </c>
      <c r="H41" s="133" t="s">
        <v>392</v>
      </c>
      <c r="I41" s="132">
        <v>-327.49</v>
      </c>
      <c r="J41" s="134">
        <v>68</v>
      </c>
    </row>
    <row r="42" spans="1:10" s="19" customFormat="1" ht="28.5">
      <c r="A42" s="122" t="s">
        <v>338</v>
      </c>
      <c r="B42" s="123" t="s">
        <v>339</v>
      </c>
      <c r="C42" s="124" t="s">
        <v>255</v>
      </c>
      <c r="D42" s="125">
        <v>45169</v>
      </c>
      <c r="E42" s="126">
        <v>45174</v>
      </c>
      <c r="F42" s="127" t="s">
        <v>355</v>
      </c>
      <c r="G42" s="128" t="s">
        <v>277</v>
      </c>
      <c r="H42" s="133" t="s">
        <v>398</v>
      </c>
      <c r="I42" s="132">
        <v>-135.52000000000001</v>
      </c>
      <c r="J42" s="134">
        <v>18</v>
      </c>
    </row>
    <row r="43" spans="1:10" s="19" customFormat="1" ht="28.5">
      <c r="A43" s="122" t="s">
        <v>338</v>
      </c>
      <c r="B43" s="123" t="s">
        <v>339</v>
      </c>
      <c r="C43" s="124" t="s">
        <v>255</v>
      </c>
      <c r="D43" s="125">
        <v>45169</v>
      </c>
      <c r="E43" s="126">
        <v>45174</v>
      </c>
      <c r="F43" s="127" t="s">
        <v>342</v>
      </c>
      <c r="G43" s="128" t="s">
        <v>277</v>
      </c>
      <c r="H43" s="133" t="s">
        <v>383</v>
      </c>
      <c r="I43" s="132">
        <v>-93.57</v>
      </c>
      <c r="J43" s="134">
        <v>2</v>
      </c>
    </row>
    <row r="44" spans="1:10" s="19" customFormat="1" ht="28.5">
      <c r="A44" s="122" t="s">
        <v>338</v>
      </c>
      <c r="B44" s="123" t="s">
        <v>339</v>
      </c>
      <c r="C44" s="124" t="s">
        <v>425</v>
      </c>
      <c r="D44" s="125">
        <v>45169</v>
      </c>
      <c r="E44" s="126">
        <v>45174</v>
      </c>
      <c r="F44" s="129" t="s">
        <v>326</v>
      </c>
      <c r="G44" s="128" t="s">
        <v>328</v>
      </c>
      <c r="H44" s="133" t="s">
        <v>329</v>
      </c>
      <c r="I44" s="132">
        <v>-30.1</v>
      </c>
      <c r="J44" s="134"/>
    </row>
    <row r="45" spans="1:10" s="19" customFormat="1" ht="28.5">
      <c r="A45" s="122" t="s">
        <v>338</v>
      </c>
      <c r="B45" s="123" t="s">
        <v>339</v>
      </c>
      <c r="C45" s="124" t="s">
        <v>255</v>
      </c>
      <c r="D45" s="125">
        <v>45169</v>
      </c>
      <c r="E45" s="126">
        <v>45174</v>
      </c>
      <c r="F45" s="127"/>
      <c r="G45" s="128" t="s">
        <v>378</v>
      </c>
      <c r="H45" s="133" t="s">
        <v>466</v>
      </c>
      <c r="I45" s="132">
        <v>-2748.67</v>
      </c>
      <c r="J45" s="134"/>
    </row>
    <row r="46" spans="1:10" s="19" customFormat="1" ht="28.5">
      <c r="A46" s="122" t="s">
        <v>338</v>
      </c>
      <c r="B46" s="123" t="s">
        <v>339</v>
      </c>
      <c r="C46" s="124" t="s">
        <v>426</v>
      </c>
      <c r="D46" s="125">
        <v>45138</v>
      </c>
      <c r="E46" s="126">
        <v>45174</v>
      </c>
      <c r="F46" s="127" t="s">
        <v>493</v>
      </c>
      <c r="G46" s="128" t="s">
        <v>277</v>
      </c>
      <c r="H46" s="133" t="s">
        <v>480</v>
      </c>
      <c r="I46" s="132">
        <v>-376</v>
      </c>
      <c r="J46" s="134">
        <v>27774</v>
      </c>
    </row>
    <row r="47" spans="1:10" s="19" customFormat="1" ht="57">
      <c r="A47" s="122" t="s">
        <v>338</v>
      </c>
      <c r="B47" s="123" t="s">
        <v>339</v>
      </c>
      <c r="C47" s="124" t="s">
        <v>431</v>
      </c>
      <c r="D47" s="125">
        <v>45138</v>
      </c>
      <c r="E47" s="126">
        <v>45174</v>
      </c>
      <c r="F47" s="127" t="s">
        <v>493</v>
      </c>
      <c r="G47" s="128" t="s">
        <v>277</v>
      </c>
      <c r="H47" s="133" t="s">
        <v>480</v>
      </c>
      <c r="I47" s="132">
        <v>-526.79999999999995</v>
      </c>
      <c r="J47" s="134">
        <v>27803</v>
      </c>
    </row>
    <row r="48" spans="1:10" s="19" customFormat="1" ht="28.5">
      <c r="A48" s="122" t="s">
        <v>338</v>
      </c>
      <c r="B48" s="123" t="s">
        <v>339</v>
      </c>
      <c r="C48" s="124" t="s">
        <v>425</v>
      </c>
      <c r="D48" s="125">
        <v>45138</v>
      </c>
      <c r="E48" s="126">
        <v>45174</v>
      </c>
      <c r="F48" s="127" t="s">
        <v>493</v>
      </c>
      <c r="G48" s="128" t="s">
        <v>277</v>
      </c>
      <c r="H48" s="133" t="s">
        <v>480</v>
      </c>
      <c r="I48" s="132">
        <v>-376</v>
      </c>
      <c r="J48" s="134">
        <v>27777</v>
      </c>
    </row>
    <row r="49" spans="1:10" s="19" customFormat="1" ht="28.5">
      <c r="A49" s="122" t="s">
        <v>338</v>
      </c>
      <c r="B49" s="123" t="s">
        <v>339</v>
      </c>
      <c r="C49" s="124" t="s">
        <v>426</v>
      </c>
      <c r="D49" s="125">
        <v>45138</v>
      </c>
      <c r="E49" s="126">
        <v>45174</v>
      </c>
      <c r="F49" s="129" t="s">
        <v>493</v>
      </c>
      <c r="G49" s="128" t="s">
        <v>277</v>
      </c>
      <c r="H49" s="133" t="s">
        <v>480</v>
      </c>
      <c r="I49" s="132">
        <v>-138</v>
      </c>
      <c r="J49" s="134">
        <v>27822</v>
      </c>
    </row>
    <row r="50" spans="1:10" s="19" customFormat="1" ht="28.5">
      <c r="A50" s="122" t="s">
        <v>338</v>
      </c>
      <c r="B50" s="123" t="s">
        <v>339</v>
      </c>
      <c r="C50" s="124" t="s">
        <v>427</v>
      </c>
      <c r="D50" s="125">
        <v>45138</v>
      </c>
      <c r="E50" s="126">
        <v>45174</v>
      </c>
      <c r="F50" s="127" t="s">
        <v>493</v>
      </c>
      <c r="G50" s="128" t="s">
        <v>277</v>
      </c>
      <c r="H50" s="133" t="s">
        <v>480</v>
      </c>
      <c r="I50" s="132">
        <v>-138</v>
      </c>
      <c r="J50" s="134">
        <v>27823</v>
      </c>
    </row>
    <row r="51" spans="1:10" s="19" customFormat="1" ht="28.5">
      <c r="A51" s="122" t="s">
        <v>338</v>
      </c>
      <c r="B51" s="123" t="s">
        <v>339</v>
      </c>
      <c r="C51" s="124" t="s">
        <v>427</v>
      </c>
      <c r="D51" s="125">
        <v>45138</v>
      </c>
      <c r="E51" s="126">
        <v>45174</v>
      </c>
      <c r="F51" s="127" t="s">
        <v>493</v>
      </c>
      <c r="G51" s="128" t="s">
        <v>277</v>
      </c>
      <c r="H51" s="133" t="s">
        <v>480</v>
      </c>
      <c r="I51" s="132">
        <v>-376</v>
      </c>
      <c r="J51" s="134">
        <v>27805</v>
      </c>
    </row>
    <row r="52" spans="1:10" s="19" customFormat="1" ht="28.5">
      <c r="A52" s="122" t="s">
        <v>338</v>
      </c>
      <c r="B52" s="123" t="s">
        <v>339</v>
      </c>
      <c r="C52" s="124" t="s">
        <v>428</v>
      </c>
      <c r="D52" s="125">
        <v>45138</v>
      </c>
      <c r="E52" s="126">
        <v>45174</v>
      </c>
      <c r="F52" s="130" t="s">
        <v>493</v>
      </c>
      <c r="G52" s="128" t="s">
        <v>277</v>
      </c>
      <c r="H52" s="133" t="s">
        <v>480</v>
      </c>
      <c r="I52" s="132">
        <v>-305.45</v>
      </c>
      <c r="J52" s="134">
        <v>27804</v>
      </c>
    </row>
    <row r="53" spans="1:10" s="19" customFormat="1" ht="28.5">
      <c r="A53" s="122" t="s">
        <v>338</v>
      </c>
      <c r="B53" s="123" t="s">
        <v>339</v>
      </c>
      <c r="C53" s="124" t="s">
        <v>429</v>
      </c>
      <c r="D53" s="125">
        <v>45138</v>
      </c>
      <c r="E53" s="126">
        <v>45174</v>
      </c>
      <c r="F53" s="130" t="s">
        <v>493</v>
      </c>
      <c r="G53" s="128" t="s">
        <v>277</v>
      </c>
      <c r="H53" s="133" t="s">
        <v>480</v>
      </c>
      <c r="I53" s="132">
        <v>-376</v>
      </c>
      <c r="J53" s="134">
        <v>27806</v>
      </c>
    </row>
    <row r="54" spans="1:10" s="19" customFormat="1" ht="28.5">
      <c r="A54" s="122" t="s">
        <v>338</v>
      </c>
      <c r="B54" s="123" t="s">
        <v>339</v>
      </c>
      <c r="C54" s="124" t="s">
        <v>425</v>
      </c>
      <c r="D54" s="125">
        <v>45138</v>
      </c>
      <c r="E54" s="126">
        <v>45174</v>
      </c>
      <c r="F54" s="130" t="s">
        <v>493</v>
      </c>
      <c r="G54" s="128" t="s">
        <v>277</v>
      </c>
      <c r="H54" s="133" t="s">
        <v>480</v>
      </c>
      <c r="I54" s="132">
        <v>-138</v>
      </c>
      <c r="J54" s="134">
        <v>27824</v>
      </c>
    </row>
    <row r="55" spans="1:10" s="19" customFormat="1" ht="28.5">
      <c r="A55" s="122" t="s">
        <v>338</v>
      </c>
      <c r="B55" s="123" t="s">
        <v>339</v>
      </c>
      <c r="C55" s="124" t="s">
        <v>429</v>
      </c>
      <c r="D55" s="125">
        <v>45138</v>
      </c>
      <c r="E55" s="126">
        <v>45174</v>
      </c>
      <c r="F55" s="130" t="s">
        <v>493</v>
      </c>
      <c r="G55" s="128" t="s">
        <v>277</v>
      </c>
      <c r="H55" s="133" t="s">
        <v>480</v>
      </c>
      <c r="I55" s="132">
        <v>-138</v>
      </c>
      <c r="J55" s="134">
        <v>24825</v>
      </c>
    </row>
    <row r="56" spans="1:10" s="19" customFormat="1" ht="28.5">
      <c r="A56" s="122" t="s">
        <v>338</v>
      </c>
      <c r="B56" s="123" t="s">
        <v>339</v>
      </c>
      <c r="C56" s="124" t="s">
        <v>427</v>
      </c>
      <c r="D56" s="125">
        <v>45138</v>
      </c>
      <c r="E56" s="126">
        <v>45174</v>
      </c>
      <c r="F56" s="130" t="s">
        <v>444</v>
      </c>
      <c r="G56" s="128" t="s">
        <v>277</v>
      </c>
      <c r="H56" s="133" t="s">
        <v>463</v>
      </c>
      <c r="I56" s="132">
        <v>-531.36</v>
      </c>
      <c r="J56" s="134">
        <v>179470</v>
      </c>
    </row>
    <row r="57" spans="1:10" s="19" customFormat="1" ht="28.5">
      <c r="A57" s="122" t="s">
        <v>338</v>
      </c>
      <c r="B57" s="123" t="s">
        <v>339</v>
      </c>
      <c r="C57" s="124" t="s">
        <v>428</v>
      </c>
      <c r="D57" s="125">
        <v>45138</v>
      </c>
      <c r="E57" s="126">
        <v>45174</v>
      </c>
      <c r="F57" s="131" t="s">
        <v>444</v>
      </c>
      <c r="G57" s="128" t="s">
        <v>277</v>
      </c>
      <c r="H57" s="133" t="s">
        <v>463</v>
      </c>
      <c r="I57" s="132">
        <v>-531.36</v>
      </c>
      <c r="J57" s="134">
        <v>179471</v>
      </c>
    </row>
    <row r="58" spans="1:10" s="19" customFormat="1" ht="28.5">
      <c r="A58" s="122" t="s">
        <v>338</v>
      </c>
      <c r="B58" s="123" t="s">
        <v>339</v>
      </c>
      <c r="C58" s="124" t="s">
        <v>426</v>
      </c>
      <c r="D58" s="125">
        <v>45138</v>
      </c>
      <c r="E58" s="126">
        <v>45174</v>
      </c>
      <c r="F58" s="130" t="s">
        <v>444</v>
      </c>
      <c r="G58" s="128" t="s">
        <v>277</v>
      </c>
      <c r="H58" s="133" t="s">
        <v>463</v>
      </c>
      <c r="I58" s="132">
        <v>-531.36</v>
      </c>
      <c r="J58" s="134">
        <v>179472</v>
      </c>
    </row>
    <row r="59" spans="1:10" s="19" customFormat="1" ht="57">
      <c r="A59" s="122" t="s">
        <v>338</v>
      </c>
      <c r="B59" s="123" t="s">
        <v>339</v>
      </c>
      <c r="C59" s="124" t="s">
        <v>431</v>
      </c>
      <c r="D59" s="125">
        <v>45138</v>
      </c>
      <c r="E59" s="126">
        <v>45174</v>
      </c>
      <c r="F59" s="131" t="s">
        <v>444</v>
      </c>
      <c r="G59" s="128" t="s">
        <v>277</v>
      </c>
      <c r="H59" s="133" t="s">
        <v>463</v>
      </c>
      <c r="I59" s="132">
        <v>-588.16</v>
      </c>
      <c r="J59" s="134">
        <v>179468</v>
      </c>
    </row>
    <row r="60" spans="1:10" s="19" customFormat="1" ht="28.5">
      <c r="A60" s="122" t="s">
        <v>338</v>
      </c>
      <c r="B60" s="123" t="s">
        <v>339</v>
      </c>
      <c r="C60" s="124" t="s">
        <v>425</v>
      </c>
      <c r="D60" s="125">
        <v>45138</v>
      </c>
      <c r="E60" s="126">
        <v>45174</v>
      </c>
      <c r="F60" s="130" t="s">
        <v>444</v>
      </c>
      <c r="G60" s="128" t="s">
        <v>277</v>
      </c>
      <c r="H60" s="133" t="s">
        <v>463</v>
      </c>
      <c r="I60" s="132">
        <v>-588.16</v>
      </c>
      <c r="J60" s="134">
        <v>179474</v>
      </c>
    </row>
    <row r="61" spans="1:10" s="19" customFormat="1" ht="28.5">
      <c r="A61" s="122" t="s">
        <v>338</v>
      </c>
      <c r="B61" s="123" t="s">
        <v>339</v>
      </c>
      <c r="C61" s="124" t="s">
        <v>429</v>
      </c>
      <c r="D61" s="125">
        <v>45138</v>
      </c>
      <c r="E61" s="126">
        <v>45174</v>
      </c>
      <c r="F61" s="130" t="s">
        <v>444</v>
      </c>
      <c r="G61" s="128" t="s">
        <v>277</v>
      </c>
      <c r="H61" s="133" t="s">
        <v>463</v>
      </c>
      <c r="I61" s="132">
        <v>-588.16</v>
      </c>
      <c r="J61" s="134">
        <v>179476</v>
      </c>
    </row>
    <row r="62" spans="1:10" s="19" customFormat="1" ht="28.5">
      <c r="A62" s="122" t="s">
        <v>338</v>
      </c>
      <c r="B62" s="123" t="s">
        <v>339</v>
      </c>
      <c r="C62" s="124" t="s">
        <v>427</v>
      </c>
      <c r="D62" s="125">
        <v>45169</v>
      </c>
      <c r="E62" s="126">
        <v>45174</v>
      </c>
      <c r="F62" s="130" t="s">
        <v>498</v>
      </c>
      <c r="G62" s="128" t="s">
        <v>277</v>
      </c>
      <c r="H62" s="133" t="s">
        <v>528</v>
      </c>
      <c r="I62" s="132">
        <v>-889.72</v>
      </c>
      <c r="J62" s="134">
        <v>1014</v>
      </c>
    </row>
    <row r="63" spans="1:10" s="19" customFormat="1" ht="28.5">
      <c r="A63" s="122" t="s">
        <v>338</v>
      </c>
      <c r="B63" s="123" t="s">
        <v>339</v>
      </c>
      <c r="C63" s="124" t="s">
        <v>426</v>
      </c>
      <c r="D63" s="125">
        <v>45169</v>
      </c>
      <c r="E63" s="126">
        <v>45174</v>
      </c>
      <c r="F63" s="127" t="s">
        <v>498</v>
      </c>
      <c r="G63" s="128" t="s">
        <v>277</v>
      </c>
      <c r="H63" s="133" t="s">
        <v>528</v>
      </c>
      <c r="I63" s="132">
        <v>-889.72</v>
      </c>
      <c r="J63" s="134">
        <v>1019</v>
      </c>
    </row>
    <row r="64" spans="1:10" s="19" customFormat="1" ht="28.5">
      <c r="A64" s="122" t="s">
        <v>338</v>
      </c>
      <c r="B64" s="123" t="s">
        <v>339</v>
      </c>
      <c r="C64" s="124" t="s">
        <v>428</v>
      </c>
      <c r="D64" s="125">
        <v>45169</v>
      </c>
      <c r="E64" s="126">
        <v>45174</v>
      </c>
      <c r="F64" s="130" t="s">
        <v>498</v>
      </c>
      <c r="G64" s="128" t="s">
        <v>277</v>
      </c>
      <c r="H64" s="133" t="s">
        <v>528</v>
      </c>
      <c r="I64" s="132">
        <v>-889.72</v>
      </c>
      <c r="J64" s="134">
        <v>1020</v>
      </c>
    </row>
    <row r="65" spans="1:10" s="19" customFormat="1" ht="28.5">
      <c r="A65" s="122" t="s">
        <v>338</v>
      </c>
      <c r="B65" s="123" t="s">
        <v>339</v>
      </c>
      <c r="C65" s="124" t="s">
        <v>429</v>
      </c>
      <c r="D65" s="125">
        <v>45169</v>
      </c>
      <c r="E65" s="126">
        <v>45174</v>
      </c>
      <c r="F65" s="130" t="s">
        <v>498</v>
      </c>
      <c r="G65" s="128" t="s">
        <v>277</v>
      </c>
      <c r="H65" s="133" t="s">
        <v>528</v>
      </c>
      <c r="I65" s="132">
        <v>-889.72</v>
      </c>
      <c r="J65" s="134">
        <v>1021</v>
      </c>
    </row>
    <row r="66" spans="1:10" s="19" customFormat="1" ht="57">
      <c r="A66" s="122" t="s">
        <v>338</v>
      </c>
      <c r="B66" s="123" t="s">
        <v>339</v>
      </c>
      <c r="C66" s="124" t="s">
        <v>431</v>
      </c>
      <c r="D66" s="125">
        <v>45169</v>
      </c>
      <c r="E66" s="126">
        <v>45174</v>
      </c>
      <c r="F66" s="127" t="s">
        <v>498</v>
      </c>
      <c r="G66" s="128" t="s">
        <v>277</v>
      </c>
      <c r="H66" s="133" t="s">
        <v>528</v>
      </c>
      <c r="I66" s="132">
        <v>-889.72</v>
      </c>
      <c r="J66" s="134">
        <v>1022</v>
      </c>
    </row>
    <row r="67" spans="1:10" s="19" customFormat="1" ht="28.5">
      <c r="A67" s="122" t="s">
        <v>338</v>
      </c>
      <c r="B67" s="123" t="s">
        <v>339</v>
      </c>
      <c r="C67" s="124" t="s">
        <v>425</v>
      </c>
      <c r="D67" s="125">
        <v>45169</v>
      </c>
      <c r="E67" s="126">
        <v>45174</v>
      </c>
      <c r="F67" s="127" t="s">
        <v>498</v>
      </c>
      <c r="G67" s="128" t="s">
        <v>277</v>
      </c>
      <c r="H67" s="133" t="s">
        <v>528</v>
      </c>
      <c r="I67" s="132">
        <v>-889.72</v>
      </c>
      <c r="J67" s="134">
        <v>1023</v>
      </c>
    </row>
    <row r="68" spans="1:10" s="19" customFormat="1" ht="57">
      <c r="A68" s="122" t="s">
        <v>338</v>
      </c>
      <c r="B68" s="123" t="s">
        <v>339</v>
      </c>
      <c r="C68" s="124" t="s">
        <v>431</v>
      </c>
      <c r="D68" s="125">
        <v>45169</v>
      </c>
      <c r="E68" s="126">
        <v>45174</v>
      </c>
      <c r="F68" s="127" t="s">
        <v>349</v>
      </c>
      <c r="G68" s="128" t="s">
        <v>277</v>
      </c>
      <c r="H68" s="133" t="s">
        <v>391</v>
      </c>
      <c r="I68" s="132">
        <v>-1889.16</v>
      </c>
      <c r="J68" s="134">
        <v>1104</v>
      </c>
    </row>
    <row r="69" spans="1:10" s="19" customFormat="1" ht="28.5">
      <c r="A69" s="122" t="s">
        <v>338</v>
      </c>
      <c r="B69" s="123" t="s">
        <v>339</v>
      </c>
      <c r="C69" s="124" t="s">
        <v>429</v>
      </c>
      <c r="D69" s="125">
        <v>45169</v>
      </c>
      <c r="E69" s="126">
        <v>45174</v>
      </c>
      <c r="F69" s="127" t="s">
        <v>349</v>
      </c>
      <c r="G69" s="128" t="s">
        <v>277</v>
      </c>
      <c r="H69" s="133" t="s">
        <v>391</v>
      </c>
      <c r="I69" s="132">
        <v>-1889.16</v>
      </c>
      <c r="J69" s="134">
        <v>1105</v>
      </c>
    </row>
    <row r="70" spans="1:10" s="19" customFormat="1" ht="28.5">
      <c r="A70" s="122" t="s">
        <v>338</v>
      </c>
      <c r="B70" s="123" t="s">
        <v>339</v>
      </c>
      <c r="C70" s="124" t="s">
        <v>428</v>
      </c>
      <c r="D70" s="125">
        <v>45169</v>
      </c>
      <c r="E70" s="126">
        <v>45174</v>
      </c>
      <c r="F70" s="127" t="s">
        <v>349</v>
      </c>
      <c r="G70" s="128" t="s">
        <v>277</v>
      </c>
      <c r="H70" s="133" t="s">
        <v>391</v>
      </c>
      <c r="I70" s="132">
        <v>-1889.16</v>
      </c>
      <c r="J70" s="134">
        <v>1106</v>
      </c>
    </row>
    <row r="71" spans="1:10" s="19" customFormat="1" ht="28.5">
      <c r="A71" s="122" t="s">
        <v>338</v>
      </c>
      <c r="B71" s="123" t="s">
        <v>339</v>
      </c>
      <c r="C71" s="124" t="s">
        <v>425</v>
      </c>
      <c r="D71" s="125">
        <v>45169</v>
      </c>
      <c r="E71" s="126">
        <v>45174</v>
      </c>
      <c r="F71" s="127" t="s">
        <v>349</v>
      </c>
      <c r="G71" s="128" t="s">
        <v>277</v>
      </c>
      <c r="H71" s="133" t="s">
        <v>391</v>
      </c>
      <c r="I71" s="132">
        <v>-1889.16</v>
      </c>
      <c r="J71" s="134">
        <v>1107</v>
      </c>
    </row>
    <row r="72" spans="1:10" s="19" customFormat="1" ht="28.5">
      <c r="A72" s="122" t="s">
        <v>338</v>
      </c>
      <c r="B72" s="123" t="s">
        <v>339</v>
      </c>
      <c r="C72" s="124" t="s">
        <v>427</v>
      </c>
      <c r="D72" s="125">
        <v>45169</v>
      </c>
      <c r="E72" s="126">
        <v>45174</v>
      </c>
      <c r="F72" s="127" t="s">
        <v>349</v>
      </c>
      <c r="G72" s="128" t="s">
        <v>277</v>
      </c>
      <c r="H72" s="133" t="s">
        <v>391</v>
      </c>
      <c r="I72" s="132">
        <v>-1889.16</v>
      </c>
      <c r="J72" s="134">
        <v>1108</v>
      </c>
    </row>
    <row r="73" spans="1:10" s="19" customFormat="1" ht="28.5">
      <c r="A73" s="122" t="s">
        <v>338</v>
      </c>
      <c r="B73" s="123" t="s">
        <v>339</v>
      </c>
      <c r="C73" s="124" t="s">
        <v>426</v>
      </c>
      <c r="D73" s="125">
        <v>45169</v>
      </c>
      <c r="E73" s="126">
        <v>45174</v>
      </c>
      <c r="F73" s="129" t="s">
        <v>349</v>
      </c>
      <c r="G73" s="128" t="s">
        <v>277</v>
      </c>
      <c r="H73" s="133" t="s">
        <v>391</v>
      </c>
      <c r="I73" s="132">
        <v>-1889.16</v>
      </c>
      <c r="J73" s="134">
        <v>1109</v>
      </c>
    </row>
    <row r="74" spans="1:10" s="19" customFormat="1" ht="28.5">
      <c r="A74" s="122" t="s">
        <v>338</v>
      </c>
      <c r="B74" s="123" t="s">
        <v>339</v>
      </c>
      <c r="C74" s="124" t="s">
        <v>425</v>
      </c>
      <c r="D74" s="125">
        <v>45169</v>
      </c>
      <c r="E74" s="126">
        <v>45174</v>
      </c>
      <c r="F74" s="127" t="s">
        <v>499</v>
      </c>
      <c r="G74" s="128" t="s">
        <v>277</v>
      </c>
      <c r="H74" s="133" t="s">
        <v>529</v>
      </c>
      <c r="I74" s="132">
        <v>-849</v>
      </c>
      <c r="J74" s="134">
        <v>96</v>
      </c>
    </row>
    <row r="75" spans="1:10" s="19" customFormat="1" ht="57">
      <c r="A75" s="122" t="s">
        <v>338</v>
      </c>
      <c r="B75" s="123" t="s">
        <v>339</v>
      </c>
      <c r="C75" s="124" t="s">
        <v>431</v>
      </c>
      <c r="D75" s="125">
        <v>45169</v>
      </c>
      <c r="E75" s="126">
        <v>45174</v>
      </c>
      <c r="F75" s="127" t="s">
        <v>499</v>
      </c>
      <c r="G75" s="128" t="s">
        <v>277</v>
      </c>
      <c r="H75" s="133" t="s">
        <v>529</v>
      </c>
      <c r="I75" s="132">
        <v>-849</v>
      </c>
      <c r="J75" s="134">
        <v>98</v>
      </c>
    </row>
    <row r="76" spans="1:10" s="19" customFormat="1" ht="28.5">
      <c r="A76" s="122" t="s">
        <v>338</v>
      </c>
      <c r="B76" s="123" t="s">
        <v>339</v>
      </c>
      <c r="C76" s="124" t="s">
        <v>428</v>
      </c>
      <c r="D76" s="125">
        <v>45169</v>
      </c>
      <c r="E76" s="126">
        <v>45174</v>
      </c>
      <c r="F76" s="127" t="s">
        <v>499</v>
      </c>
      <c r="G76" s="128" t="s">
        <v>277</v>
      </c>
      <c r="H76" s="133" t="s">
        <v>529</v>
      </c>
      <c r="I76" s="132">
        <v>-849</v>
      </c>
      <c r="J76" s="134">
        <v>90</v>
      </c>
    </row>
    <row r="77" spans="1:10" s="19" customFormat="1" ht="28.5">
      <c r="A77" s="122" t="s">
        <v>338</v>
      </c>
      <c r="B77" s="123" t="s">
        <v>339</v>
      </c>
      <c r="C77" s="124" t="s">
        <v>429</v>
      </c>
      <c r="D77" s="125">
        <v>45169</v>
      </c>
      <c r="E77" s="126">
        <v>45174</v>
      </c>
      <c r="F77" s="127" t="s">
        <v>499</v>
      </c>
      <c r="G77" s="128" t="s">
        <v>277</v>
      </c>
      <c r="H77" s="133" t="s">
        <v>529</v>
      </c>
      <c r="I77" s="132">
        <v>-849</v>
      </c>
      <c r="J77" s="134">
        <v>90</v>
      </c>
    </row>
    <row r="78" spans="1:10" s="19" customFormat="1" ht="28.5">
      <c r="A78" s="122" t="s">
        <v>338</v>
      </c>
      <c r="B78" s="123" t="s">
        <v>339</v>
      </c>
      <c r="C78" s="124" t="s">
        <v>427</v>
      </c>
      <c r="D78" s="125">
        <v>45169</v>
      </c>
      <c r="E78" s="126">
        <v>45174</v>
      </c>
      <c r="F78" s="129" t="s">
        <v>499</v>
      </c>
      <c r="G78" s="128" t="s">
        <v>277</v>
      </c>
      <c r="H78" s="133" t="s">
        <v>529</v>
      </c>
      <c r="I78" s="132">
        <v>-849</v>
      </c>
      <c r="J78" s="134">
        <v>99</v>
      </c>
    </row>
    <row r="79" spans="1:10" s="19" customFormat="1" ht="28.5">
      <c r="A79" s="122" t="s">
        <v>338</v>
      </c>
      <c r="B79" s="123" t="s">
        <v>339</v>
      </c>
      <c r="C79" s="124" t="s">
        <v>426</v>
      </c>
      <c r="D79" s="125">
        <v>45169</v>
      </c>
      <c r="E79" s="126">
        <v>45174</v>
      </c>
      <c r="F79" s="127" t="s">
        <v>499</v>
      </c>
      <c r="G79" s="128" t="s">
        <v>277</v>
      </c>
      <c r="H79" s="133" t="s">
        <v>529</v>
      </c>
      <c r="I79" s="132">
        <v>-849</v>
      </c>
      <c r="J79" s="134">
        <v>99</v>
      </c>
    </row>
    <row r="80" spans="1:10" s="19" customFormat="1" ht="28.5">
      <c r="A80" s="122" t="s">
        <v>338</v>
      </c>
      <c r="B80" s="123" t="s">
        <v>339</v>
      </c>
      <c r="C80" s="124" t="s">
        <v>429</v>
      </c>
      <c r="D80" s="125">
        <v>45169</v>
      </c>
      <c r="E80" s="126">
        <v>45174</v>
      </c>
      <c r="F80" s="127" t="s">
        <v>500</v>
      </c>
      <c r="G80" s="128" t="s">
        <v>277</v>
      </c>
      <c r="H80" s="133" t="s">
        <v>530</v>
      </c>
      <c r="I80" s="132">
        <v>-91.6</v>
      </c>
      <c r="J80" s="134">
        <v>587</v>
      </c>
    </row>
    <row r="81" spans="1:10" s="19" customFormat="1" ht="28.5">
      <c r="A81" s="122" t="s">
        <v>338</v>
      </c>
      <c r="B81" s="123" t="s">
        <v>339</v>
      </c>
      <c r="C81" s="124" t="s">
        <v>425</v>
      </c>
      <c r="D81" s="125">
        <v>45169</v>
      </c>
      <c r="E81" s="126">
        <v>45174</v>
      </c>
      <c r="F81" s="130" t="s">
        <v>500</v>
      </c>
      <c r="G81" s="128" t="s">
        <v>277</v>
      </c>
      <c r="H81" s="133" t="s">
        <v>530</v>
      </c>
      <c r="I81" s="132">
        <v>-91.6</v>
      </c>
      <c r="J81" s="134">
        <v>581</v>
      </c>
    </row>
    <row r="82" spans="1:10" s="19" customFormat="1" ht="57">
      <c r="A82" s="122" t="s">
        <v>338</v>
      </c>
      <c r="B82" s="123" t="s">
        <v>339</v>
      </c>
      <c r="C82" s="124" t="s">
        <v>431</v>
      </c>
      <c r="D82" s="125">
        <v>45169</v>
      </c>
      <c r="E82" s="126">
        <v>45174</v>
      </c>
      <c r="F82" s="130" t="s">
        <v>500</v>
      </c>
      <c r="G82" s="128" t="s">
        <v>277</v>
      </c>
      <c r="H82" s="133" t="s">
        <v>530</v>
      </c>
      <c r="I82" s="132">
        <v>-91.6</v>
      </c>
      <c r="J82" s="134">
        <v>583</v>
      </c>
    </row>
    <row r="83" spans="1:10" s="19" customFormat="1" ht="28.5">
      <c r="A83" s="122" t="s">
        <v>338</v>
      </c>
      <c r="B83" s="123" t="s">
        <v>339</v>
      </c>
      <c r="C83" s="124" t="s">
        <v>428</v>
      </c>
      <c r="D83" s="125">
        <v>45169</v>
      </c>
      <c r="E83" s="126">
        <v>45174</v>
      </c>
      <c r="F83" s="130" t="s">
        <v>500</v>
      </c>
      <c r="G83" s="128" t="s">
        <v>277</v>
      </c>
      <c r="H83" s="133" t="s">
        <v>530</v>
      </c>
      <c r="I83" s="132">
        <v>-91.6</v>
      </c>
      <c r="J83" s="134">
        <v>584</v>
      </c>
    </row>
    <row r="84" spans="1:10" s="19" customFormat="1" ht="28.5">
      <c r="A84" s="122" t="s">
        <v>338</v>
      </c>
      <c r="B84" s="123" t="s">
        <v>339</v>
      </c>
      <c r="C84" s="124" t="s">
        <v>426</v>
      </c>
      <c r="D84" s="125">
        <v>45169</v>
      </c>
      <c r="E84" s="126">
        <v>45174</v>
      </c>
      <c r="F84" s="130" t="s">
        <v>500</v>
      </c>
      <c r="G84" s="128" t="s">
        <v>277</v>
      </c>
      <c r="H84" s="133" t="s">
        <v>530</v>
      </c>
      <c r="I84" s="132">
        <v>-91.6</v>
      </c>
      <c r="J84" s="134">
        <v>585</v>
      </c>
    </row>
    <row r="85" spans="1:10" s="19" customFormat="1" ht="28.5">
      <c r="A85" s="122" t="s">
        <v>338</v>
      </c>
      <c r="B85" s="123" t="s">
        <v>339</v>
      </c>
      <c r="C85" s="124" t="s">
        <v>427</v>
      </c>
      <c r="D85" s="125">
        <v>45169</v>
      </c>
      <c r="E85" s="126">
        <v>45174</v>
      </c>
      <c r="F85" s="130" t="s">
        <v>500</v>
      </c>
      <c r="G85" s="128" t="s">
        <v>277</v>
      </c>
      <c r="H85" s="133" t="s">
        <v>530</v>
      </c>
      <c r="I85" s="132">
        <v>-91.6</v>
      </c>
      <c r="J85" s="134">
        <v>586</v>
      </c>
    </row>
    <row r="86" spans="1:10" s="19" customFormat="1" ht="28.5">
      <c r="A86" s="122" t="s">
        <v>338</v>
      </c>
      <c r="B86" s="123" t="s">
        <v>339</v>
      </c>
      <c r="C86" s="124" t="s">
        <v>427</v>
      </c>
      <c r="D86" s="125">
        <v>45138</v>
      </c>
      <c r="E86" s="126">
        <v>45174</v>
      </c>
      <c r="F86" s="131" t="s">
        <v>501</v>
      </c>
      <c r="G86" s="128" t="s">
        <v>277</v>
      </c>
      <c r="H86" s="133" t="s">
        <v>531</v>
      </c>
      <c r="I86" s="132">
        <v>-252.12</v>
      </c>
      <c r="J86" s="134">
        <v>4617</v>
      </c>
    </row>
    <row r="87" spans="1:10" s="19" customFormat="1" ht="28.5">
      <c r="A87" s="122" t="s">
        <v>338</v>
      </c>
      <c r="B87" s="123" t="s">
        <v>339</v>
      </c>
      <c r="C87" s="124" t="s">
        <v>425</v>
      </c>
      <c r="D87" s="125">
        <v>45138</v>
      </c>
      <c r="E87" s="126">
        <v>45174</v>
      </c>
      <c r="F87" s="130" t="s">
        <v>501</v>
      </c>
      <c r="G87" s="128" t="s">
        <v>277</v>
      </c>
      <c r="H87" s="133" t="s">
        <v>531</v>
      </c>
      <c r="I87" s="132">
        <v>-252.12</v>
      </c>
      <c r="J87" s="134">
        <v>4618</v>
      </c>
    </row>
    <row r="88" spans="1:10" s="19" customFormat="1" ht="57">
      <c r="A88" s="122" t="s">
        <v>338</v>
      </c>
      <c r="B88" s="123" t="s">
        <v>339</v>
      </c>
      <c r="C88" s="124" t="s">
        <v>431</v>
      </c>
      <c r="D88" s="125">
        <v>45138</v>
      </c>
      <c r="E88" s="126">
        <v>45174</v>
      </c>
      <c r="F88" s="131" t="s">
        <v>501</v>
      </c>
      <c r="G88" s="128" t="s">
        <v>277</v>
      </c>
      <c r="H88" s="133" t="s">
        <v>531</v>
      </c>
      <c r="I88" s="132">
        <v>-252.12</v>
      </c>
      <c r="J88" s="134">
        <v>4619</v>
      </c>
    </row>
    <row r="89" spans="1:10" s="19" customFormat="1" ht="28.5">
      <c r="A89" s="122" t="s">
        <v>338</v>
      </c>
      <c r="B89" s="123" t="s">
        <v>339</v>
      </c>
      <c r="C89" s="124" t="s">
        <v>428</v>
      </c>
      <c r="D89" s="125">
        <v>45138</v>
      </c>
      <c r="E89" s="126">
        <v>45174</v>
      </c>
      <c r="F89" s="130" t="s">
        <v>501</v>
      </c>
      <c r="G89" s="128" t="s">
        <v>277</v>
      </c>
      <c r="H89" s="133" t="s">
        <v>531</v>
      </c>
      <c r="I89" s="132">
        <v>-252.12</v>
      </c>
      <c r="J89" s="134">
        <v>4623</v>
      </c>
    </row>
    <row r="90" spans="1:10" s="19" customFormat="1" ht="28.5">
      <c r="A90" s="122" t="s">
        <v>338</v>
      </c>
      <c r="B90" s="123" t="s">
        <v>339</v>
      </c>
      <c r="C90" s="124" t="s">
        <v>426</v>
      </c>
      <c r="D90" s="125">
        <v>45138</v>
      </c>
      <c r="E90" s="126">
        <v>45174</v>
      </c>
      <c r="F90" s="130" t="s">
        <v>501</v>
      </c>
      <c r="G90" s="128" t="s">
        <v>277</v>
      </c>
      <c r="H90" s="133" t="s">
        <v>531</v>
      </c>
      <c r="I90" s="132">
        <v>-252.12</v>
      </c>
      <c r="J90" s="134">
        <v>4625</v>
      </c>
    </row>
    <row r="91" spans="1:10" s="19" customFormat="1" ht="57">
      <c r="A91" s="122" t="s">
        <v>338</v>
      </c>
      <c r="B91" s="123" t="s">
        <v>339</v>
      </c>
      <c r="C91" s="124" t="s">
        <v>431</v>
      </c>
      <c r="D91" s="125">
        <v>45107</v>
      </c>
      <c r="E91" s="126">
        <v>45174</v>
      </c>
      <c r="F91" s="130" t="s">
        <v>483</v>
      </c>
      <c r="G91" s="128" t="s">
        <v>277</v>
      </c>
      <c r="H91" s="133" t="s">
        <v>467</v>
      </c>
      <c r="I91" s="132">
        <v>-373.34</v>
      </c>
      <c r="J91" s="134">
        <v>35910</v>
      </c>
    </row>
    <row r="92" spans="1:10" s="19" customFormat="1" ht="28.5">
      <c r="A92" s="122" t="s">
        <v>338</v>
      </c>
      <c r="B92" s="123" t="s">
        <v>339</v>
      </c>
      <c r="C92" s="124" t="s">
        <v>426</v>
      </c>
      <c r="D92" s="125">
        <v>45107</v>
      </c>
      <c r="E92" s="126">
        <v>45174</v>
      </c>
      <c r="F92" s="127" t="s">
        <v>483</v>
      </c>
      <c r="G92" s="128" t="s">
        <v>277</v>
      </c>
      <c r="H92" s="133" t="s">
        <v>467</v>
      </c>
      <c r="I92" s="132">
        <v>-259.89999999999998</v>
      </c>
      <c r="J92" s="134">
        <v>35911</v>
      </c>
    </row>
    <row r="93" spans="1:10" s="19" customFormat="1" ht="28.5">
      <c r="A93" s="122" t="s">
        <v>338</v>
      </c>
      <c r="B93" s="123" t="s">
        <v>339</v>
      </c>
      <c r="C93" s="124" t="s">
        <v>426</v>
      </c>
      <c r="D93" s="125">
        <v>45138</v>
      </c>
      <c r="E93" s="126">
        <v>45174</v>
      </c>
      <c r="F93" s="130" t="s">
        <v>483</v>
      </c>
      <c r="G93" s="128" t="s">
        <v>277</v>
      </c>
      <c r="H93" s="133" t="s">
        <v>467</v>
      </c>
      <c r="I93" s="132">
        <v>-32</v>
      </c>
      <c r="J93" s="134">
        <v>35927</v>
      </c>
    </row>
    <row r="94" spans="1:10" s="19" customFormat="1" ht="28.5">
      <c r="A94" s="122" t="s">
        <v>338</v>
      </c>
      <c r="B94" s="123" t="s">
        <v>339</v>
      </c>
      <c r="C94" s="124" t="s">
        <v>428</v>
      </c>
      <c r="D94" s="125">
        <v>45138</v>
      </c>
      <c r="E94" s="126">
        <v>45174</v>
      </c>
      <c r="F94" s="130" t="s">
        <v>435</v>
      </c>
      <c r="G94" s="128" t="s">
        <v>277</v>
      </c>
      <c r="H94" s="133" t="s">
        <v>452</v>
      </c>
      <c r="I94" s="132">
        <v>-1117.8399999999999</v>
      </c>
      <c r="J94" s="134">
        <v>582</v>
      </c>
    </row>
    <row r="95" spans="1:10" s="19" customFormat="1" ht="28.5">
      <c r="A95" s="122" t="s">
        <v>338</v>
      </c>
      <c r="B95" s="123" t="s">
        <v>339</v>
      </c>
      <c r="C95" s="124" t="s">
        <v>428</v>
      </c>
      <c r="D95" s="125">
        <v>45138</v>
      </c>
      <c r="E95" s="126">
        <v>45174</v>
      </c>
      <c r="F95" s="127" t="s">
        <v>435</v>
      </c>
      <c r="G95" s="128" t="s">
        <v>277</v>
      </c>
      <c r="H95" s="133" t="s">
        <v>452</v>
      </c>
      <c r="I95" s="132">
        <v>-368</v>
      </c>
      <c r="J95" s="134">
        <v>582</v>
      </c>
    </row>
    <row r="96" spans="1:10" s="19" customFormat="1" ht="28.5">
      <c r="A96" s="122" t="s">
        <v>338</v>
      </c>
      <c r="B96" s="123" t="s">
        <v>339</v>
      </c>
      <c r="C96" s="124" t="s">
        <v>429</v>
      </c>
      <c r="D96" s="125">
        <v>45138</v>
      </c>
      <c r="E96" s="126">
        <v>45174</v>
      </c>
      <c r="F96" s="127" t="s">
        <v>435</v>
      </c>
      <c r="G96" s="128" t="s">
        <v>277</v>
      </c>
      <c r="H96" s="133" t="s">
        <v>452</v>
      </c>
      <c r="I96" s="132">
        <v>-1117.8399999999999</v>
      </c>
      <c r="J96" s="134">
        <v>585</v>
      </c>
    </row>
    <row r="97" spans="1:10" s="19" customFormat="1" ht="28.5">
      <c r="A97" s="122" t="s">
        <v>338</v>
      </c>
      <c r="B97" s="123" t="s">
        <v>339</v>
      </c>
      <c r="C97" s="124" t="s">
        <v>429</v>
      </c>
      <c r="D97" s="125">
        <v>45138</v>
      </c>
      <c r="E97" s="126">
        <v>45174</v>
      </c>
      <c r="F97" s="127" t="s">
        <v>435</v>
      </c>
      <c r="G97" s="128" t="s">
        <v>277</v>
      </c>
      <c r="H97" s="133" t="s">
        <v>452</v>
      </c>
      <c r="I97" s="132">
        <v>-368</v>
      </c>
      <c r="J97" s="134">
        <v>585</v>
      </c>
    </row>
    <row r="98" spans="1:10" s="19" customFormat="1" ht="28.5">
      <c r="A98" s="122" t="s">
        <v>338</v>
      </c>
      <c r="B98" s="123" t="s">
        <v>339</v>
      </c>
      <c r="C98" s="124" t="s">
        <v>429</v>
      </c>
      <c r="D98" s="125">
        <v>45169</v>
      </c>
      <c r="E98" s="126">
        <v>45174</v>
      </c>
      <c r="F98" s="127" t="s">
        <v>502</v>
      </c>
      <c r="G98" s="128" t="s">
        <v>277</v>
      </c>
      <c r="H98" s="133" t="s">
        <v>532</v>
      </c>
      <c r="I98" s="132">
        <v>-350</v>
      </c>
      <c r="J98" s="134">
        <v>5915</v>
      </c>
    </row>
    <row r="99" spans="1:10" s="19" customFormat="1" ht="28.5">
      <c r="A99" s="122" t="s">
        <v>338</v>
      </c>
      <c r="B99" s="123" t="s">
        <v>339</v>
      </c>
      <c r="C99" s="124" t="s">
        <v>429</v>
      </c>
      <c r="D99" s="125">
        <v>45169</v>
      </c>
      <c r="E99" s="126">
        <v>45174</v>
      </c>
      <c r="F99" s="127" t="s">
        <v>502</v>
      </c>
      <c r="G99" s="128" t="s">
        <v>277</v>
      </c>
      <c r="H99" s="133" t="s">
        <v>532</v>
      </c>
      <c r="I99" s="132">
        <v>-350</v>
      </c>
      <c r="J99" s="134">
        <v>5915</v>
      </c>
    </row>
    <row r="100" spans="1:10" s="19" customFormat="1" ht="28.5">
      <c r="A100" s="122" t="s">
        <v>338</v>
      </c>
      <c r="B100" s="123" t="s">
        <v>339</v>
      </c>
      <c r="C100" s="124" t="s">
        <v>429</v>
      </c>
      <c r="D100" s="125">
        <v>45169</v>
      </c>
      <c r="E100" s="126">
        <v>45174</v>
      </c>
      <c r="F100" s="127" t="s">
        <v>502</v>
      </c>
      <c r="G100" s="128" t="s">
        <v>277</v>
      </c>
      <c r="H100" s="133" t="s">
        <v>532</v>
      </c>
      <c r="I100" s="132">
        <v>-350</v>
      </c>
      <c r="J100" s="134">
        <v>5915</v>
      </c>
    </row>
    <row r="101" spans="1:10" s="19" customFormat="1" ht="28.5">
      <c r="A101" s="122" t="s">
        <v>338</v>
      </c>
      <c r="B101" s="123" t="s">
        <v>339</v>
      </c>
      <c r="C101" s="124" t="s">
        <v>429</v>
      </c>
      <c r="D101" s="125">
        <v>45169</v>
      </c>
      <c r="E101" s="126">
        <v>45174</v>
      </c>
      <c r="F101" s="127" t="s">
        <v>502</v>
      </c>
      <c r="G101" s="128" t="s">
        <v>277</v>
      </c>
      <c r="H101" s="133" t="s">
        <v>532</v>
      </c>
      <c r="I101" s="132">
        <v>-480</v>
      </c>
      <c r="J101" s="134">
        <v>5915</v>
      </c>
    </row>
    <row r="102" spans="1:10" s="19" customFormat="1" ht="28.5">
      <c r="A102" s="122" t="s">
        <v>338</v>
      </c>
      <c r="B102" s="123" t="s">
        <v>339</v>
      </c>
      <c r="C102" s="124" t="s">
        <v>429</v>
      </c>
      <c r="D102" s="125">
        <v>45169</v>
      </c>
      <c r="E102" s="126">
        <v>45174</v>
      </c>
      <c r="F102" s="129" t="s">
        <v>502</v>
      </c>
      <c r="G102" s="128" t="s">
        <v>277</v>
      </c>
      <c r="H102" s="133" t="s">
        <v>532</v>
      </c>
      <c r="I102" s="132">
        <v>-480</v>
      </c>
      <c r="J102" s="134">
        <v>5915</v>
      </c>
    </row>
    <row r="103" spans="1:10" s="19" customFormat="1" ht="28.5">
      <c r="A103" s="122" t="s">
        <v>338</v>
      </c>
      <c r="B103" s="123" t="s">
        <v>339</v>
      </c>
      <c r="C103" s="124" t="s">
        <v>429</v>
      </c>
      <c r="D103" s="125">
        <v>45169</v>
      </c>
      <c r="E103" s="126">
        <v>45174</v>
      </c>
      <c r="F103" s="127" t="s">
        <v>502</v>
      </c>
      <c r="G103" s="128" t="s">
        <v>277</v>
      </c>
      <c r="H103" s="133" t="s">
        <v>532</v>
      </c>
      <c r="I103" s="132">
        <v>-480</v>
      </c>
      <c r="J103" s="134">
        <v>5915</v>
      </c>
    </row>
    <row r="104" spans="1:10" s="19" customFormat="1" ht="28.5">
      <c r="A104" s="122" t="s">
        <v>338</v>
      </c>
      <c r="B104" s="123" t="s">
        <v>339</v>
      </c>
      <c r="C104" s="124" t="s">
        <v>429</v>
      </c>
      <c r="D104" s="125">
        <v>45169</v>
      </c>
      <c r="E104" s="126">
        <v>45174</v>
      </c>
      <c r="F104" s="127" t="s">
        <v>502</v>
      </c>
      <c r="G104" s="128" t="s">
        <v>277</v>
      </c>
      <c r="H104" s="133" t="s">
        <v>532</v>
      </c>
      <c r="I104" s="132">
        <v>-480</v>
      </c>
      <c r="J104" s="134">
        <v>5915</v>
      </c>
    </row>
    <row r="105" spans="1:10" s="19" customFormat="1" ht="28.5">
      <c r="A105" s="122" t="s">
        <v>338</v>
      </c>
      <c r="B105" s="123" t="s">
        <v>339</v>
      </c>
      <c r="C105" s="124" t="s">
        <v>429</v>
      </c>
      <c r="D105" s="125">
        <v>45169</v>
      </c>
      <c r="E105" s="126">
        <v>45174</v>
      </c>
      <c r="F105" s="127" t="s">
        <v>502</v>
      </c>
      <c r="G105" s="128" t="s">
        <v>277</v>
      </c>
      <c r="H105" s="133" t="s">
        <v>532</v>
      </c>
      <c r="I105" s="132">
        <v>-480</v>
      </c>
      <c r="J105" s="134">
        <v>5915</v>
      </c>
    </row>
    <row r="106" spans="1:10" s="19" customFormat="1" ht="28.5">
      <c r="A106" s="122" t="s">
        <v>338</v>
      </c>
      <c r="B106" s="123" t="s">
        <v>339</v>
      </c>
      <c r="C106" s="124" t="s">
        <v>429</v>
      </c>
      <c r="D106" s="125">
        <v>45169</v>
      </c>
      <c r="E106" s="126">
        <v>45174</v>
      </c>
      <c r="F106" s="127" t="s">
        <v>502</v>
      </c>
      <c r="G106" s="128" t="s">
        <v>277</v>
      </c>
      <c r="H106" s="133" t="s">
        <v>532</v>
      </c>
      <c r="I106" s="132">
        <v>-480</v>
      </c>
      <c r="J106" s="134">
        <v>5915</v>
      </c>
    </row>
    <row r="107" spans="1:10" s="19" customFormat="1" ht="28.5">
      <c r="A107" s="122" t="s">
        <v>338</v>
      </c>
      <c r="B107" s="123" t="s">
        <v>339</v>
      </c>
      <c r="C107" s="124" t="s">
        <v>429</v>
      </c>
      <c r="D107" s="125">
        <v>45169</v>
      </c>
      <c r="E107" s="126">
        <v>45174</v>
      </c>
      <c r="F107" s="129" t="s">
        <v>502</v>
      </c>
      <c r="G107" s="128" t="s">
        <v>277</v>
      </c>
      <c r="H107" s="133" t="s">
        <v>532</v>
      </c>
      <c r="I107" s="132">
        <v>-310</v>
      </c>
      <c r="J107" s="134">
        <v>5915</v>
      </c>
    </row>
    <row r="108" spans="1:10" s="19" customFormat="1" ht="28.5">
      <c r="A108" s="122" t="s">
        <v>338</v>
      </c>
      <c r="B108" s="123" t="s">
        <v>339</v>
      </c>
      <c r="C108" s="124" t="s">
        <v>428</v>
      </c>
      <c r="D108" s="125">
        <v>45138</v>
      </c>
      <c r="E108" s="126">
        <v>45174</v>
      </c>
      <c r="F108" s="127" t="s">
        <v>440</v>
      </c>
      <c r="G108" s="128" t="s">
        <v>277</v>
      </c>
      <c r="H108" s="133" t="s">
        <v>457</v>
      </c>
      <c r="I108" s="132">
        <v>-21.6</v>
      </c>
      <c r="J108" s="134">
        <v>50223</v>
      </c>
    </row>
    <row r="109" spans="1:10" s="19" customFormat="1" ht="28.5">
      <c r="A109" s="122" t="s">
        <v>338</v>
      </c>
      <c r="B109" s="123" t="s">
        <v>339</v>
      </c>
      <c r="C109" s="124" t="s">
        <v>425</v>
      </c>
      <c r="D109" s="125">
        <v>45138</v>
      </c>
      <c r="E109" s="126">
        <v>45174</v>
      </c>
      <c r="F109" s="127" t="s">
        <v>503</v>
      </c>
      <c r="G109" s="128" t="s">
        <v>277</v>
      </c>
      <c r="H109" s="133" t="s">
        <v>533</v>
      </c>
      <c r="I109" s="132">
        <v>-158.96</v>
      </c>
      <c r="J109" s="134">
        <v>7651</v>
      </c>
    </row>
    <row r="110" spans="1:10" s="19" customFormat="1" ht="28.5">
      <c r="A110" s="122" t="s">
        <v>338</v>
      </c>
      <c r="B110" s="123" t="s">
        <v>339</v>
      </c>
      <c r="C110" s="124" t="s">
        <v>428</v>
      </c>
      <c r="D110" s="125">
        <v>45138</v>
      </c>
      <c r="E110" s="126">
        <v>45174</v>
      </c>
      <c r="F110" s="130" t="s">
        <v>331</v>
      </c>
      <c r="G110" s="128" t="s">
        <v>277</v>
      </c>
      <c r="H110" s="133" t="s">
        <v>335</v>
      </c>
      <c r="I110" s="132">
        <v>-3720.6</v>
      </c>
      <c r="J110" s="134">
        <v>12256</v>
      </c>
    </row>
    <row r="111" spans="1:10" s="19" customFormat="1" ht="28.5">
      <c r="A111" s="122" t="s">
        <v>338</v>
      </c>
      <c r="B111" s="123" t="s">
        <v>339</v>
      </c>
      <c r="C111" s="124" t="s">
        <v>426</v>
      </c>
      <c r="D111" s="125">
        <v>45138</v>
      </c>
      <c r="E111" s="126">
        <v>45174</v>
      </c>
      <c r="F111" s="130" t="s">
        <v>331</v>
      </c>
      <c r="G111" s="128" t="s">
        <v>277</v>
      </c>
      <c r="H111" s="133" t="s">
        <v>335</v>
      </c>
      <c r="I111" s="132">
        <v>-3720.6</v>
      </c>
      <c r="J111" s="134">
        <v>12257</v>
      </c>
    </row>
    <row r="112" spans="1:10" s="19" customFormat="1" ht="28.5">
      <c r="A112" s="122" t="s">
        <v>338</v>
      </c>
      <c r="B112" s="123" t="s">
        <v>339</v>
      </c>
      <c r="C112" s="124" t="s">
        <v>425</v>
      </c>
      <c r="D112" s="125">
        <v>45138</v>
      </c>
      <c r="E112" s="126">
        <v>45174</v>
      </c>
      <c r="F112" s="130" t="s">
        <v>331</v>
      </c>
      <c r="G112" s="128" t="s">
        <v>277</v>
      </c>
      <c r="H112" s="133" t="s">
        <v>335</v>
      </c>
      <c r="I112" s="132">
        <v>-3720.6</v>
      </c>
      <c r="J112" s="134">
        <v>12264</v>
      </c>
    </row>
    <row r="113" spans="1:10" s="19" customFormat="1" ht="28.5">
      <c r="A113" s="122" t="s">
        <v>338</v>
      </c>
      <c r="B113" s="123" t="s">
        <v>339</v>
      </c>
      <c r="C113" s="124" t="s">
        <v>426</v>
      </c>
      <c r="D113" s="125">
        <v>45169</v>
      </c>
      <c r="E113" s="126">
        <v>45174</v>
      </c>
      <c r="F113" s="130" t="s">
        <v>494</v>
      </c>
      <c r="G113" s="128" t="s">
        <v>277</v>
      </c>
      <c r="H113" s="133" t="s">
        <v>481</v>
      </c>
      <c r="I113" s="132">
        <v>-466.5</v>
      </c>
      <c r="J113" s="134">
        <v>13516</v>
      </c>
    </row>
    <row r="114" spans="1:10" s="19" customFormat="1" ht="28.5">
      <c r="A114" s="122" t="s">
        <v>338</v>
      </c>
      <c r="B114" s="123" t="s">
        <v>339</v>
      </c>
      <c r="C114" s="124" t="s">
        <v>429</v>
      </c>
      <c r="D114" s="125">
        <v>45169</v>
      </c>
      <c r="E114" s="126">
        <v>45174</v>
      </c>
      <c r="F114" s="130" t="s">
        <v>494</v>
      </c>
      <c r="G114" s="128" t="s">
        <v>277</v>
      </c>
      <c r="H114" s="133" t="s">
        <v>481</v>
      </c>
      <c r="I114" s="132">
        <v>-466.5</v>
      </c>
      <c r="J114" s="134">
        <v>13515</v>
      </c>
    </row>
    <row r="115" spans="1:10" s="19" customFormat="1" ht="28.5">
      <c r="A115" s="122" t="s">
        <v>338</v>
      </c>
      <c r="B115" s="123" t="s">
        <v>339</v>
      </c>
      <c r="C115" s="124" t="s">
        <v>425</v>
      </c>
      <c r="D115" s="125">
        <v>45077</v>
      </c>
      <c r="E115" s="126">
        <v>45174</v>
      </c>
      <c r="F115" s="131" t="s">
        <v>491</v>
      </c>
      <c r="G115" s="128" t="s">
        <v>277</v>
      </c>
      <c r="H115" s="133" t="s">
        <v>478</v>
      </c>
      <c r="I115" s="132">
        <v>-11435.3</v>
      </c>
      <c r="J115" s="134">
        <v>2539</v>
      </c>
    </row>
    <row r="116" spans="1:10" s="19" customFormat="1" ht="28.5">
      <c r="A116" s="122" t="s">
        <v>338</v>
      </c>
      <c r="B116" s="123" t="s">
        <v>339</v>
      </c>
      <c r="C116" s="124" t="s">
        <v>425</v>
      </c>
      <c r="D116" s="125">
        <v>45107</v>
      </c>
      <c r="E116" s="126">
        <v>45174</v>
      </c>
      <c r="F116" s="130" t="s">
        <v>491</v>
      </c>
      <c r="G116" s="128" t="s">
        <v>277</v>
      </c>
      <c r="H116" s="133" t="s">
        <v>478</v>
      </c>
      <c r="I116" s="132">
        <v>-9854.7800000000007</v>
      </c>
      <c r="J116" s="134">
        <v>2540</v>
      </c>
    </row>
    <row r="117" spans="1:10" s="19" customFormat="1" ht="28.5">
      <c r="A117" s="122" t="s">
        <v>338</v>
      </c>
      <c r="B117" s="123" t="s">
        <v>339</v>
      </c>
      <c r="C117" s="124" t="s">
        <v>427</v>
      </c>
      <c r="D117" s="125">
        <v>45077</v>
      </c>
      <c r="E117" s="126">
        <v>45174</v>
      </c>
      <c r="F117" s="131" t="s">
        <v>491</v>
      </c>
      <c r="G117" s="128" t="s">
        <v>277</v>
      </c>
      <c r="H117" s="133" t="s">
        <v>478</v>
      </c>
      <c r="I117" s="132">
        <v>-10431.24</v>
      </c>
      <c r="J117" s="134">
        <v>2541</v>
      </c>
    </row>
    <row r="118" spans="1:10" s="19" customFormat="1" ht="57">
      <c r="A118" s="122" t="s">
        <v>338</v>
      </c>
      <c r="B118" s="123" t="s">
        <v>339</v>
      </c>
      <c r="C118" s="124" t="s">
        <v>431</v>
      </c>
      <c r="D118" s="125">
        <v>45169</v>
      </c>
      <c r="E118" s="126">
        <v>45174</v>
      </c>
      <c r="F118" s="130" t="s">
        <v>503</v>
      </c>
      <c r="G118" s="128" t="s">
        <v>277</v>
      </c>
      <c r="H118" s="133" t="s">
        <v>533</v>
      </c>
      <c r="I118" s="132">
        <v>-123.12</v>
      </c>
      <c r="J118" s="134">
        <v>7695</v>
      </c>
    </row>
    <row r="119" spans="1:10" s="19" customFormat="1" ht="28.5">
      <c r="A119" s="122" t="s">
        <v>338</v>
      </c>
      <c r="B119" s="123" t="s">
        <v>339</v>
      </c>
      <c r="C119" s="124" t="s">
        <v>428</v>
      </c>
      <c r="D119" s="125">
        <v>45169</v>
      </c>
      <c r="E119" s="126">
        <v>45174</v>
      </c>
      <c r="F119" s="130" t="s">
        <v>503</v>
      </c>
      <c r="G119" s="128" t="s">
        <v>277</v>
      </c>
      <c r="H119" s="133" t="s">
        <v>533</v>
      </c>
      <c r="I119" s="132">
        <v>-228.08</v>
      </c>
      <c r="J119" s="134">
        <v>7687</v>
      </c>
    </row>
    <row r="120" spans="1:10" s="19" customFormat="1" ht="28.5">
      <c r="A120" s="122" t="s">
        <v>338</v>
      </c>
      <c r="B120" s="123" t="s">
        <v>339</v>
      </c>
      <c r="C120" s="124" t="s">
        <v>426</v>
      </c>
      <c r="D120" s="125">
        <v>45169</v>
      </c>
      <c r="E120" s="126">
        <v>45174</v>
      </c>
      <c r="F120" s="130" t="s">
        <v>503</v>
      </c>
      <c r="G120" s="128" t="s">
        <v>277</v>
      </c>
      <c r="H120" s="133" t="s">
        <v>533</v>
      </c>
      <c r="I120" s="132">
        <v>-228.08</v>
      </c>
      <c r="J120" s="134">
        <v>7688</v>
      </c>
    </row>
    <row r="121" spans="1:10" s="19" customFormat="1" ht="28.5">
      <c r="A121" s="122" t="s">
        <v>338</v>
      </c>
      <c r="B121" s="123" t="s">
        <v>339</v>
      </c>
      <c r="C121" s="124" t="s">
        <v>427</v>
      </c>
      <c r="D121" s="125">
        <v>45169</v>
      </c>
      <c r="E121" s="126">
        <v>45174</v>
      </c>
      <c r="F121" s="127" t="s">
        <v>503</v>
      </c>
      <c r="G121" s="128" t="s">
        <v>277</v>
      </c>
      <c r="H121" s="133" t="s">
        <v>533</v>
      </c>
      <c r="I121" s="132">
        <v>-228.08</v>
      </c>
      <c r="J121" s="134">
        <v>7693</v>
      </c>
    </row>
    <row r="122" spans="1:10" s="19" customFormat="1" ht="28.5">
      <c r="A122" s="122" t="s">
        <v>338</v>
      </c>
      <c r="B122" s="123" t="s">
        <v>339</v>
      </c>
      <c r="C122" s="124" t="s">
        <v>429</v>
      </c>
      <c r="D122" s="125">
        <v>45169</v>
      </c>
      <c r="E122" s="126">
        <v>45174</v>
      </c>
      <c r="F122" s="130" t="s">
        <v>503</v>
      </c>
      <c r="G122" s="128" t="s">
        <v>277</v>
      </c>
      <c r="H122" s="133" t="s">
        <v>533</v>
      </c>
      <c r="I122" s="132">
        <v>-228.08</v>
      </c>
      <c r="J122" s="134">
        <v>7694</v>
      </c>
    </row>
    <row r="123" spans="1:10" s="19" customFormat="1" ht="57">
      <c r="A123" s="122" t="s">
        <v>338</v>
      </c>
      <c r="B123" s="123" t="s">
        <v>339</v>
      </c>
      <c r="C123" s="124" t="s">
        <v>431</v>
      </c>
      <c r="D123" s="125">
        <v>45169</v>
      </c>
      <c r="E123" s="126">
        <v>45174</v>
      </c>
      <c r="F123" s="130" t="s">
        <v>503</v>
      </c>
      <c r="G123" s="128" t="s">
        <v>277</v>
      </c>
      <c r="H123" s="133" t="s">
        <v>533</v>
      </c>
      <c r="I123" s="132">
        <v>-104.96</v>
      </c>
      <c r="J123" s="134">
        <v>7696</v>
      </c>
    </row>
    <row r="124" spans="1:10" s="19" customFormat="1" ht="28.5">
      <c r="A124" s="122" t="s">
        <v>338</v>
      </c>
      <c r="B124" s="123" t="s">
        <v>339</v>
      </c>
      <c r="C124" s="124" t="s">
        <v>427</v>
      </c>
      <c r="D124" s="125">
        <v>45169</v>
      </c>
      <c r="E124" s="126">
        <v>45174</v>
      </c>
      <c r="F124" s="127" t="s">
        <v>501</v>
      </c>
      <c r="G124" s="128" t="s">
        <v>277</v>
      </c>
      <c r="H124" s="133" t="s">
        <v>531</v>
      </c>
      <c r="I124" s="132">
        <v>-399.16</v>
      </c>
      <c r="J124" s="134">
        <v>4648</v>
      </c>
    </row>
    <row r="125" spans="1:10" s="19" customFormat="1" ht="28.5">
      <c r="A125" s="122" t="s">
        <v>338</v>
      </c>
      <c r="B125" s="123" t="s">
        <v>339</v>
      </c>
      <c r="C125" s="124" t="s">
        <v>425</v>
      </c>
      <c r="D125" s="125">
        <v>45169</v>
      </c>
      <c r="E125" s="126">
        <v>45174</v>
      </c>
      <c r="F125" s="127" t="s">
        <v>501</v>
      </c>
      <c r="G125" s="128" t="s">
        <v>277</v>
      </c>
      <c r="H125" s="133" t="s">
        <v>531</v>
      </c>
      <c r="I125" s="132">
        <v>-399.16</v>
      </c>
      <c r="J125" s="134">
        <v>4649</v>
      </c>
    </row>
    <row r="126" spans="1:10" s="19" customFormat="1" ht="57">
      <c r="A126" s="122" t="s">
        <v>338</v>
      </c>
      <c r="B126" s="123" t="s">
        <v>339</v>
      </c>
      <c r="C126" s="124" t="s">
        <v>431</v>
      </c>
      <c r="D126" s="125">
        <v>45169</v>
      </c>
      <c r="E126" s="126">
        <v>45174</v>
      </c>
      <c r="F126" s="127" t="s">
        <v>501</v>
      </c>
      <c r="G126" s="128" t="s">
        <v>277</v>
      </c>
      <c r="H126" s="133" t="s">
        <v>531</v>
      </c>
      <c r="I126" s="132">
        <v>-399.16</v>
      </c>
      <c r="J126" s="134">
        <v>4650</v>
      </c>
    </row>
    <row r="127" spans="1:10" s="19" customFormat="1" ht="28.5">
      <c r="A127" s="122" t="s">
        <v>338</v>
      </c>
      <c r="B127" s="123" t="s">
        <v>339</v>
      </c>
      <c r="C127" s="124" t="s">
        <v>428</v>
      </c>
      <c r="D127" s="125">
        <v>45169</v>
      </c>
      <c r="E127" s="126">
        <v>45174</v>
      </c>
      <c r="F127" s="127" t="s">
        <v>501</v>
      </c>
      <c r="G127" s="128" t="s">
        <v>277</v>
      </c>
      <c r="H127" s="133" t="s">
        <v>531</v>
      </c>
      <c r="I127" s="132">
        <v>-399.16</v>
      </c>
      <c r="J127" s="134">
        <v>4654</v>
      </c>
    </row>
    <row r="128" spans="1:10" s="19" customFormat="1" ht="28.5">
      <c r="A128" s="122" t="s">
        <v>338</v>
      </c>
      <c r="B128" s="123" t="s">
        <v>339</v>
      </c>
      <c r="C128" s="124" t="s">
        <v>426</v>
      </c>
      <c r="D128" s="125">
        <v>45169</v>
      </c>
      <c r="E128" s="126">
        <v>45174</v>
      </c>
      <c r="F128" s="127" t="s">
        <v>501</v>
      </c>
      <c r="G128" s="128" t="s">
        <v>277</v>
      </c>
      <c r="H128" s="133" t="s">
        <v>531</v>
      </c>
      <c r="I128" s="132">
        <v>-399.16</v>
      </c>
      <c r="J128" s="134">
        <v>4656</v>
      </c>
    </row>
    <row r="129" spans="1:10" s="19" customFormat="1" ht="28.5">
      <c r="A129" s="122" t="s">
        <v>338</v>
      </c>
      <c r="B129" s="123" t="s">
        <v>339</v>
      </c>
      <c r="C129" s="124" t="s">
        <v>429</v>
      </c>
      <c r="D129" s="125">
        <v>45169</v>
      </c>
      <c r="E129" s="126">
        <v>45174</v>
      </c>
      <c r="F129" s="127" t="s">
        <v>501</v>
      </c>
      <c r="G129" s="128" t="s">
        <v>277</v>
      </c>
      <c r="H129" s="133" t="s">
        <v>531</v>
      </c>
      <c r="I129" s="132">
        <v>-399.16</v>
      </c>
      <c r="J129" s="134">
        <v>4657</v>
      </c>
    </row>
    <row r="130" spans="1:10" s="19" customFormat="1" ht="57">
      <c r="A130" s="122" t="s">
        <v>338</v>
      </c>
      <c r="B130" s="123" t="s">
        <v>339</v>
      </c>
      <c r="C130" s="124" t="s">
        <v>431</v>
      </c>
      <c r="D130" s="125">
        <v>45169</v>
      </c>
      <c r="E130" s="126">
        <v>45174</v>
      </c>
      <c r="F130" s="127"/>
      <c r="G130" s="128" t="s">
        <v>379</v>
      </c>
      <c r="H130" s="133" t="s">
        <v>406</v>
      </c>
      <c r="I130" s="132">
        <v>-4691.21</v>
      </c>
      <c r="J130" s="134"/>
    </row>
    <row r="131" spans="1:10" s="19" customFormat="1" ht="28.5">
      <c r="A131" s="122" t="s">
        <v>338</v>
      </c>
      <c r="B131" s="123" t="s">
        <v>339</v>
      </c>
      <c r="C131" s="124" t="s">
        <v>425</v>
      </c>
      <c r="D131" s="125">
        <v>45169</v>
      </c>
      <c r="E131" s="126">
        <v>45174</v>
      </c>
      <c r="F131" s="129"/>
      <c r="G131" s="128" t="s">
        <v>379</v>
      </c>
      <c r="H131" s="133" t="s">
        <v>410</v>
      </c>
      <c r="I131" s="132">
        <v>-7192.46</v>
      </c>
      <c r="J131" s="134"/>
    </row>
    <row r="132" spans="1:10" s="19" customFormat="1" ht="28.5">
      <c r="A132" s="122" t="s">
        <v>338</v>
      </c>
      <c r="B132" s="123" t="s">
        <v>339</v>
      </c>
      <c r="C132" s="124" t="s">
        <v>425</v>
      </c>
      <c r="D132" s="125">
        <v>45107</v>
      </c>
      <c r="E132" s="126">
        <v>45174</v>
      </c>
      <c r="F132" s="127" t="s">
        <v>485</v>
      </c>
      <c r="G132" s="128" t="s">
        <v>277</v>
      </c>
      <c r="H132" s="133" t="s">
        <v>469</v>
      </c>
      <c r="I132" s="132">
        <v>-200</v>
      </c>
      <c r="J132" s="134">
        <v>660</v>
      </c>
    </row>
    <row r="133" spans="1:10" s="19" customFormat="1" ht="28.5">
      <c r="A133" s="122" t="s">
        <v>338</v>
      </c>
      <c r="B133" s="123" t="s">
        <v>339</v>
      </c>
      <c r="C133" s="124" t="s">
        <v>255</v>
      </c>
      <c r="D133" s="125">
        <v>45169</v>
      </c>
      <c r="E133" s="126">
        <v>45174</v>
      </c>
      <c r="F133" s="127">
        <v>115</v>
      </c>
      <c r="G133" s="128" t="s">
        <v>24</v>
      </c>
      <c r="H133" s="133" t="s">
        <v>393</v>
      </c>
      <c r="I133" s="132">
        <v>-5330.43</v>
      </c>
      <c r="J133" s="134"/>
    </row>
    <row r="134" spans="1:10" s="19" customFormat="1" ht="28.5">
      <c r="A134" s="122" t="s">
        <v>338</v>
      </c>
      <c r="B134" s="123" t="s">
        <v>339</v>
      </c>
      <c r="C134" s="124" t="s">
        <v>425</v>
      </c>
      <c r="D134" s="125">
        <v>45169</v>
      </c>
      <c r="E134" s="126">
        <v>45174</v>
      </c>
      <c r="F134" s="127">
        <v>115</v>
      </c>
      <c r="G134" s="128" t="s">
        <v>24</v>
      </c>
      <c r="H134" s="133" t="s">
        <v>393</v>
      </c>
      <c r="I134" s="132">
        <v>-2123.52</v>
      </c>
      <c r="J134" s="134"/>
    </row>
    <row r="135" spans="1:10" s="19" customFormat="1" ht="28.5">
      <c r="A135" s="122" t="s">
        <v>338</v>
      </c>
      <c r="B135" s="123" t="s">
        <v>339</v>
      </c>
      <c r="C135" s="124" t="s">
        <v>425</v>
      </c>
      <c r="D135" s="125">
        <v>45169</v>
      </c>
      <c r="E135" s="126">
        <v>45174</v>
      </c>
      <c r="F135" s="127">
        <v>115</v>
      </c>
      <c r="G135" s="128" t="s">
        <v>24</v>
      </c>
      <c r="H135" s="133" t="s">
        <v>393</v>
      </c>
      <c r="I135" s="132">
        <v>-14519.029999999997</v>
      </c>
      <c r="J135" s="134"/>
    </row>
    <row r="136" spans="1:10" s="19" customFormat="1" ht="28.5">
      <c r="A136" s="122" t="s">
        <v>338</v>
      </c>
      <c r="B136" s="123" t="s">
        <v>339</v>
      </c>
      <c r="C136" s="124" t="s">
        <v>426</v>
      </c>
      <c r="D136" s="125">
        <v>45169</v>
      </c>
      <c r="E136" s="126">
        <v>45174</v>
      </c>
      <c r="F136" s="127">
        <v>115</v>
      </c>
      <c r="G136" s="128" t="s">
        <v>24</v>
      </c>
      <c r="H136" s="133" t="s">
        <v>393</v>
      </c>
      <c r="I136" s="132">
        <v>-8453.4599999999991</v>
      </c>
      <c r="J136" s="134"/>
    </row>
    <row r="137" spans="1:10" s="19" customFormat="1" ht="28.5">
      <c r="A137" s="122" t="s">
        <v>338</v>
      </c>
      <c r="B137" s="123" t="s">
        <v>339</v>
      </c>
      <c r="C137" s="124" t="s">
        <v>427</v>
      </c>
      <c r="D137" s="125">
        <v>45169</v>
      </c>
      <c r="E137" s="126">
        <v>45174</v>
      </c>
      <c r="F137" s="127">
        <v>115</v>
      </c>
      <c r="G137" s="128" t="s">
        <v>24</v>
      </c>
      <c r="H137" s="133" t="s">
        <v>393</v>
      </c>
      <c r="I137" s="132">
        <v>-15033.719999999998</v>
      </c>
      <c r="J137" s="134"/>
    </row>
    <row r="138" spans="1:10" s="19" customFormat="1" ht="28.5">
      <c r="A138" s="122" t="s">
        <v>338</v>
      </c>
      <c r="B138" s="123" t="s">
        <v>339</v>
      </c>
      <c r="C138" s="124" t="s">
        <v>428</v>
      </c>
      <c r="D138" s="125">
        <v>45169</v>
      </c>
      <c r="E138" s="126">
        <v>45174</v>
      </c>
      <c r="F138" s="127">
        <v>115</v>
      </c>
      <c r="G138" s="128" t="s">
        <v>24</v>
      </c>
      <c r="H138" s="133" t="s">
        <v>393</v>
      </c>
      <c r="I138" s="132">
        <v>-7879.93</v>
      </c>
      <c r="J138" s="134"/>
    </row>
    <row r="139" spans="1:10" s="19" customFormat="1" ht="28.5">
      <c r="A139" s="122" t="s">
        <v>338</v>
      </c>
      <c r="B139" s="123" t="s">
        <v>339</v>
      </c>
      <c r="C139" s="124" t="s">
        <v>429</v>
      </c>
      <c r="D139" s="125">
        <v>45169</v>
      </c>
      <c r="E139" s="126">
        <v>45174</v>
      </c>
      <c r="F139" s="130">
        <v>115</v>
      </c>
      <c r="G139" s="128" t="s">
        <v>24</v>
      </c>
      <c r="H139" s="133" t="s">
        <v>393</v>
      </c>
      <c r="I139" s="132">
        <v>-8221.6600000000017</v>
      </c>
      <c r="J139" s="134"/>
    </row>
    <row r="140" spans="1:10" s="19" customFormat="1" ht="57">
      <c r="A140" s="122" t="s">
        <v>338</v>
      </c>
      <c r="B140" s="123" t="s">
        <v>339</v>
      </c>
      <c r="C140" s="124" t="s">
        <v>430</v>
      </c>
      <c r="D140" s="125">
        <v>45169</v>
      </c>
      <c r="E140" s="126">
        <v>45174</v>
      </c>
      <c r="F140" s="130">
        <v>115</v>
      </c>
      <c r="G140" s="128" t="s">
        <v>24</v>
      </c>
      <c r="H140" s="133" t="s">
        <v>393</v>
      </c>
      <c r="I140" s="132">
        <v>-3192.3800000000006</v>
      </c>
      <c r="J140" s="134"/>
    </row>
    <row r="141" spans="1:10" s="19" customFormat="1" ht="28.5">
      <c r="A141" s="122" t="s">
        <v>338</v>
      </c>
      <c r="B141" s="123" t="s">
        <v>339</v>
      </c>
      <c r="C141" s="124" t="s">
        <v>426</v>
      </c>
      <c r="D141" s="125">
        <v>45169</v>
      </c>
      <c r="E141" s="126">
        <v>45174</v>
      </c>
      <c r="F141" s="130">
        <v>115</v>
      </c>
      <c r="G141" s="128" t="s">
        <v>24</v>
      </c>
      <c r="H141" s="133" t="s">
        <v>393</v>
      </c>
      <c r="I141" s="132">
        <v>-4658.6900000000005</v>
      </c>
      <c r="J141" s="134"/>
    </row>
    <row r="142" spans="1:10" s="19" customFormat="1" ht="57">
      <c r="A142" s="122" t="s">
        <v>338</v>
      </c>
      <c r="B142" s="123" t="s">
        <v>339</v>
      </c>
      <c r="C142" s="124" t="s">
        <v>431</v>
      </c>
      <c r="D142" s="125">
        <v>45169</v>
      </c>
      <c r="E142" s="126">
        <v>45174</v>
      </c>
      <c r="F142" s="130">
        <v>115</v>
      </c>
      <c r="G142" s="128" t="s">
        <v>24</v>
      </c>
      <c r="H142" s="133" t="s">
        <v>393</v>
      </c>
      <c r="I142" s="132">
        <v>-5285.2999999999984</v>
      </c>
      <c r="J142" s="134"/>
    </row>
    <row r="143" spans="1:10" s="19" customFormat="1" ht="28.5">
      <c r="A143" s="122" t="s">
        <v>338</v>
      </c>
      <c r="B143" s="123" t="s">
        <v>339</v>
      </c>
      <c r="C143" s="124" t="s">
        <v>255</v>
      </c>
      <c r="D143" s="125">
        <v>45169</v>
      </c>
      <c r="E143" s="126">
        <v>45174</v>
      </c>
      <c r="F143" s="130"/>
      <c r="G143" s="128" t="s">
        <v>445</v>
      </c>
      <c r="H143" s="133" t="s">
        <v>534</v>
      </c>
      <c r="I143" s="132">
        <v>-640.36</v>
      </c>
      <c r="J143" s="134"/>
    </row>
    <row r="144" spans="1:10" s="19" customFormat="1" ht="28.5">
      <c r="A144" s="122" t="s">
        <v>338</v>
      </c>
      <c r="B144" s="123" t="s">
        <v>339</v>
      </c>
      <c r="C144" s="124" t="s">
        <v>255</v>
      </c>
      <c r="D144" s="125">
        <v>45169</v>
      </c>
      <c r="E144" s="126">
        <v>45175</v>
      </c>
      <c r="F144" s="131" t="s">
        <v>343</v>
      </c>
      <c r="G144" s="128" t="s">
        <v>277</v>
      </c>
      <c r="H144" s="133" t="s">
        <v>384</v>
      </c>
      <c r="I144" s="132">
        <v>-40.26</v>
      </c>
      <c r="J144" s="134">
        <v>22</v>
      </c>
    </row>
    <row r="145" spans="1:10" s="19" customFormat="1" ht="28.5">
      <c r="A145" s="122" t="s">
        <v>338</v>
      </c>
      <c r="B145" s="123" t="s">
        <v>339</v>
      </c>
      <c r="C145" s="124" t="s">
        <v>255</v>
      </c>
      <c r="D145" s="125">
        <v>45169</v>
      </c>
      <c r="E145" s="126">
        <v>45175</v>
      </c>
      <c r="F145" s="130" t="s">
        <v>504</v>
      </c>
      <c r="G145" s="128" t="s">
        <v>277</v>
      </c>
      <c r="H145" s="133" t="s">
        <v>535</v>
      </c>
      <c r="I145" s="132">
        <v>-41.16</v>
      </c>
      <c r="J145" s="134">
        <v>25</v>
      </c>
    </row>
    <row r="146" spans="1:10" s="19" customFormat="1" ht="28.5">
      <c r="A146" s="122" t="s">
        <v>338</v>
      </c>
      <c r="B146" s="123" t="s">
        <v>339</v>
      </c>
      <c r="C146" s="124" t="s">
        <v>255</v>
      </c>
      <c r="D146" s="125">
        <v>45169</v>
      </c>
      <c r="E146" s="126">
        <v>45175</v>
      </c>
      <c r="F146" s="131" t="s">
        <v>487</v>
      </c>
      <c r="G146" s="128" t="s">
        <v>277</v>
      </c>
      <c r="H146" s="133" t="s">
        <v>471</v>
      </c>
      <c r="I146" s="132">
        <v>-44.01</v>
      </c>
      <c r="J146" s="134">
        <v>2</v>
      </c>
    </row>
    <row r="147" spans="1:10" s="19" customFormat="1" ht="28.5">
      <c r="A147" s="122" t="s">
        <v>338</v>
      </c>
      <c r="B147" s="123" t="s">
        <v>339</v>
      </c>
      <c r="C147" s="124" t="s">
        <v>255</v>
      </c>
      <c r="D147" s="125">
        <v>45169</v>
      </c>
      <c r="E147" s="126">
        <v>45175</v>
      </c>
      <c r="F147" s="130" t="s">
        <v>505</v>
      </c>
      <c r="G147" s="128" t="s">
        <v>277</v>
      </c>
      <c r="H147" s="133" t="s">
        <v>536</v>
      </c>
      <c r="I147" s="132">
        <v>-33.25</v>
      </c>
      <c r="J147" s="134">
        <v>1</v>
      </c>
    </row>
    <row r="148" spans="1:10" s="19" customFormat="1" ht="28.5">
      <c r="A148" s="122" t="s">
        <v>338</v>
      </c>
      <c r="B148" s="123" t="s">
        <v>339</v>
      </c>
      <c r="C148" s="124" t="s">
        <v>255</v>
      </c>
      <c r="D148" s="125">
        <v>45169</v>
      </c>
      <c r="E148" s="126">
        <v>45175</v>
      </c>
      <c r="F148" s="130" t="s">
        <v>347</v>
      </c>
      <c r="G148" s="128" t="s">
        <v>277</v>
      </c>
      <c r="H148" s="133" t="s">
        <v>389</v>
      </c>
      <c r="I148" s="132">
        <v>-31.66</v>
      </c>
      <c r="J148" s="134">
        <v>1</v>
      </c>
    </row>
    <row r="149" spans="1:10" s="19" customFormat="1" ht="28.5">
      <c r="A149" s="122" t="s">
        <v>338</v>
      </c>
      <c r="B149" s="123" t="s">
        <v>339</v>
      </c>
      <c r="C149" s="124" t="s">
        <v>255</v>
      </c>
      <c r="D149" s="125">
        <v>45169</v>
      </c>
      <c r="E149" s="126">
        <v>45177</v>
      </c>
      <c r="F149" s="130" t="s">
        <v>506</v>
      </c>
      <c r="G149" s="128" t="s">
        <v>277</v>
      </c>
      <c r="H149" s="133" t="s">
        <v>537</v>
      </c>
      <c r="I149" s="132">
        <v>-107.71</v>
      </c>
      <c r="J149" s="134">
        <v>7811434</v>
      </c>
    </row>
    <row r="150" spans="1:10" s="19" customFormat="1" ht="28.5">
      <c r="A150" s="122" t="s">
        <v>338</v>
      </c>
      <c r="B150" s="123" t="s">
        <v>339</v>
      </c>
      <c r="C150" s="124" t="s">
        <v>255</v>
      </c>
      <c r="D150" s="125">
        <v>45169</v>
      </c>
      <c r="E150" s="126">
        <v>45177</v>
      </c>
      <c r="F150" s="127" t="s">
        <v>506</v>
      </c>
      <c r="G150" s="128" t="s">
        <v>277</v>
      </c>
      <c r="H150" s="133" t="s">
        <v>537</v>
      </c>
      <c r="I150" s="132">
        <v>-16.579999999999998</v>
      </c>
      <c r="J150" s="134">
        <v>7815936</v>
      </c>
    </row>
    <row r="151" spans="1:10" s="19" customFormat="1" ht="28.5">
      <c r="A151" s="122" t="s">
        <v>338</v>
      </c>
      <c r="B151" s="123" t="s">
        <v>339</v>
      </c>
      <c r="C151" s="124" t="s">
        <v>255</v>
      </c>
      <c r="D151" s="125">
        <v>45169</v>
      </c>
      <c r="E151" s="126">
        <v>45177</v>
      </c>
      <c r="F151" s="130" t="s">
        <v>437</v>
      </c>
      <c r="G151" s="128" t="s">
        <v>277</v>
      </c>
      <c r="H151" s="133" t="s">
        <v>454</v>
      </c>
      <c r="I151" s="132">
        <v>-93.57</v>
      </c>
      <c r="J151" s="134">
        <v>12</v>
      </c>
    </row>
    <row r="152" spans="1:10" s="19" customFormat="1" ht="28.5">
      <c r="A152" s="122" t="s">
        <v>338</v>
      </c>
      <c r="B152" s="123" t="s">
        <v>339</v>
      </c>
      <c r="C152" s="124" t="s">
        <v>255</v>
      </c>
      <c r="D152" s="125">
        <v>45169</v>
      </c>
      <c r="E152" s="126">
        <v>45177</v>
      </c>
      <c r="F152" s="130" t="s">
        <v>352</v>
      </c>
      <c r="G152" s="128" t="s">
        <v>277</v>
      </c>
      <c r="H152" s="133" t="s">
        <v>395</v>
      </c>
      <c r="I152" s="132">
        <v>-857.71</v>
      </c>
      <c r="J152" s="134">
        <v>670</v>
      </c>
    </row>
    <row r="153" spans="1:10" s="19" customFormat="1" ht="28.5">
      <c r="A153" s="122" t="s">
        <v>338</v>
      </c>
      <c r="B153" s="123" t="s">
        <v>339</v>
      </c>
      <c r="C153" s="124" t="s">
        <v>425</v>
      </c>
      <c r="D153" s="125">
        <v>45169</v>
      </c>
      <c r="E153" s="126">
        <v>45177</v>
      </c>
      <c r="F153" s="127" t="s">
        <v>490</v>
      </c>
      <c r="G153" s="128" t="s">
        <v>277</v>
      </c>
      <c r="H153" s="133" t="s">
        <v>477</v>
      </c>
      <c r="I153" s="132">
        <v>-33.4</v>
      </c>
      <c r="J153" s="134">
        <v>5016300603</v>
      </c>
    </row>
    <row r="154" spans="1:10" s="19" customFormat="1" ht="28.5">
      <c r="A154" s="122" t="s">
        <v>338</v>
      </c>
      <c r="B154" s="123" t="s">
        <v>339</v>
      </c>
      <c r="C154" s="124" t="s">
        <v>426</v>
      </c>
      <c r="D154" s="125">
        <v>45169</v>
      </c>
      <c r="E154" s="126">
        <v>45177</v>
      </c>
      <c r="F154" s="127" t="s">
        <v>490</v>
      </c>
      <c r="G154" s="128" t="s">
        <v>277</v>
      </c>
      <c r="H154" s="133" t="s">
        <v>477</v>
      </c>
      <c r="I154" s="132">
        <v>-133.6</v>
      </c>
      <c r="J154" s="134">
        <v>5016300603</v>
      </c>
    </row>
    <row r="155" spans="1:10" s="19" customFormat="1" ht="28.5">
      <c r="A155" s="122" t="s">
        <v>338</v>
      </c>
      <c r="B155" s="123" t="s">
        <v>339</v>
      </c>
      <c r="C155" s="124" t="s">
        <v>427</v>
      </c>
      <c r="D155" s="125">
        <v>45169</v>
      </c>
      <c r="E155" s="126">
        <v>45177</v>
      </c>
      <c r="F155" s="127" t="s">
        <v>490</v>
      </c>
      <c r="G155" s="128" t="s">
        <v>277</v>
      </c>
      <c r="H155" s="133" t="s">
        <v>477</v>
      </c>
      <c r="I155" s="132">
        <v>-33.4</v>
      </c>
      <c r="J155" s="134">
        <v>5016300603</v>
      </c>
    </row>
    <row r="156" spans="1:10" s="19" customFormat="1" ht="28.5">
      <c r="A156" s="122" t="s">
        <v>338</v>
      </c>
      <c r="B156" s="123" t="s">
        <v>339</v>
      </c>
      <c r="C156" s="124" t="s">
        <v>426</v>
      </c>
      <c r="D156" s="125">
        <v>45169</v>
      </c>
      <c r="E156" s="126">
        <v>45177</v>
      </c>
      <c r="F156" s="127" t="s">
        <v>490</v>
      </c>
      <c r="G156" s="128" t="s">
        <v>277</v>
      </c>
      <c r="H156" s="133" t="s">
        <v>477</v>
      </c>
      <c r="I156" s="132">
        <v>-66.8</v>
      </c>
      <c r="J156" s="134">
        <v>5016300603</v>
      </c>
    </row>
    <row r="157" spans="1:10" s="19" customFormat="1" ht="28.5">
      <c r="A157" s="122" t="s">
        <v>338</v>
      </c>
      <c r="B157" s="123" t="s">
        <v>339</v>
      </c>
      <c r="C157" s="124" t="s">
        <v>428</v>
      </c>
      <c r="D157" s="125">
        <v>45169</v>
      </c>
      <c r="E157" s="126">
        <v>45177</v>
      </c>
      <c r="F157" s="127" t="s">
        <v>490</v>
      </c>
      <c r="G157" s="128" t="s">
        <v>277</v>
      </c>
      <c r="H157" s="133" t="s">
        <v>477</v>
      </c>
      <c r="I157" s="132">
        <v>-66.8</v>
      </c>
      <c r="J157" s="134">
        <v>5016300603</v>
      </c>
    </row>
    <row r="158" spans="1:10" s="19" customFormat="1" ht="28.5">
      <c r="A158" s="122" t="s">
        <v>338</v>
      </c>
      <c r="B158" s="123" t="s">
        <v>339</v>
      </c>
      <c r="C158" s="124" t="s">
        <v>429</v>
      </c>
      <c r="D158" s="125">
        <v>45169</v>
      </c>
      <c r="E158" s="126">
        <v>45177</v>
      </c>
      <c r="F158" s="127" t="s">
        <v>490</v>
      </c>
      <c r="G158" s="128" t="s">
        <v>277</v>
      </c>
      <c r="H158" s="133" t="s">
        <v>477</v>
      </c>
      <c r="I158" s="132">
        <v>-33.4</v>
      </c>
      <c r="J158" s="134">
        <v>5016300603</v>
      </c>
    </row>
    <row r="159" spans="1:10" s="19" customFormat="1" ht="57">
      <c r="A159" s="122" t="s">
        <v>338</v>
      </c>
      <c r="B159" s="123" t="s">
        <v>339</v>
      </c>
      <c r="C159" s="124" t="s">
        <v>430</v>
      </c>
      <c r="D159" s="125">
        <v>45169</v>
      </c>
      <c r="E159" s="126">
        <v>45177</v>
      </c>
      <c r="F159" s="127" t="s">
        <v>490</v>
      </c>
      <c r="G159" s="128" t="s">
        <v>277</v>
      </c>
      <c r="H159" s="133" t="s">
        <v>477</v>
      </c>
      <c r="I159" s="132">
        <v>-200.4</v>
      </c>
      <c r="J159" s="134">
        <v>5016300603</v>
      </c>
    </row>
    <row r="160" spans="1:10" s="19" customFormat="1" ht="57">
      <c r="A160" s="122" t="s">
        <v>338</v>
      </c>
      <c r="B160" s="123" t="s">
        <v>339</v>
      </c>
      <c r="C160" s="124" t="s">
        <v>431</v>
      </c>
      <c r="D160" s="125">
        <v>45169</v>
      </c>
      <c r="E160" s="126">
        <v>45177</v>
      </c>
      <c r="F160" s="129" t="s">
        <v>490</v>
      </c>
      <c r="G160" s="128" t="s">
        <v>277</v>
      </c>
      <c r="H160" s="133" t="s">
        <v>477</v>
      </c>
      <c r="I160" s="132">
        <v>-33.39</v>
      </c>
      <c r="J160" s="134">
        <v>5016300603</v>
      </c>
    </row>
    <row r="161" spans="1:10" s="19" customFormat="1" ht="57">
      <c r="A161" s="122" t="s">
        <v>338</v>
      </c>
      <c r="B161" s="123" t="s">
        <v>339</v>
      </c>
      <c r="C161" s="124" t="s">
        <v>465</v>
      </c>
      <c r="D161" s="125">
        <v>45169</v>
      </c>
      <c r="E161" s="126">
        <v>45177</v>
      </c>
      <c r="F161" s="127" t="s">
        <v>490</v>
      </c>
      <c r="G161" s="128" t="s">
        <v>277</v>
      </c>
      <c r="H161" s="133" t="s">
        <v>477</v>
      </c>
      <c r="I161" s="132">
        <v>-66.790000000000006</v>
      </c>
      <c r="J161" s="134">
        <v>5016300603</v>
      </c>
    </row>
    <row r="162" spans="1:10" s="19" customFormat="1" ht="28.5">
      <c r="A162" s="122" t="s">
        <v>338</v>
      </c>
      <c r="B162" s="123" t="s">
        <v>339</v>
      </c>
      <c r="C162" s="124" t="s">
        <v>340</v>
      </c>
      <c r="D162" s="125">
        <v>45199</v>
      </c>
      <c r="E162" s="126">
        <v>45180</v>
      </c>
      <c r="F162" s="127"/>
      <c r="G162" s="128" t="s">
        <v>327</v>
      </c>
      <c r="H162" s="133" t="s">
        <v>538</v>
      </c>
      <c r="I162" s="132">
        <v>1711.55</v>
      </c>
      <c r="J162" s="134"/>
    </row>
    <row r="163" spans="1:10" s="19" customFormat="1" ht="28.5">
      <c r="A163" s="122" t="s">
        <v>338</v>
      </c>
      <c r="B163" s="123" t="s">
        <v>339</v>
      </c>
      <c r="C163" s="124" t="s">
        <v>340</v>
      </c>
      <c r="D163" s="125">
        <v>45199</v>
      </c>
      <c r="E163" s="126">
        <v>45180</v>
      </c>
      <c r="F163" s="127"/>
      <c r="G163" s="128" t="s">
        <v>327</v>
      </c>
      <c r="H163" s="133" t="s">
        <v>538</v>
      </c>
      <c r="I163" s="132">
        <v>16.920000000000002</v>
      </c>
      <c r="J163" s="134"/>
    </row>
    <row r="164" spans="1:10" s="19" customFormat="1" ht="28.5">
      <c r="A164" s="122" t="s">
        <v>338</v>
      </c>
      <c r="B164" s="123" t="s">
        <v>339</v>
      </c>
      <c r="C164" s="124" t="s">
        <v>255</v>
      </c>
      <c r="D164" s="125">
        <v>45199</v>
      </c>
      <c r="E164" s="126">
        <v>45180</v>
      </c>
      <c r="F164" s="127" t="s">
        <v>488</v>
      </c>
      <c r="G164" s="128" t="s">
        <v>277</v>
      </c>
      <c r="H164" s="133" t="s">
        <v>474</v>
      </c>
      <c r="I164" s="132">
        <v>-98.16</v>
      </c>
      <c r="J164" s="134">
        <v>97700</v>
      </c>
    </row>
    <row r="165" spans="1:10" s="19" customFormat="1" ht="28.5">
      <c r="A165" s="122" t="s">
        <v>338</v>
      </c>
      <c r="B165" s="123" t="s">
        <v>339</v>
      </c>
      <c r="C165" s="124" t="s">
        <v>255</v>
      </c>
      <c r="D165" s="125">
        <v>45199</v>
      </c>
      <c r="E165" s="126">
        <v>45180</v>
      </c>
      <c r="F165" s="129" t="s">
        <v>488</v>
      </c>
      <c r="G165" s="128" t="s">
        <v>277</v>
      </c>
      <c r="H165" s="133" t="s">
        <v>474</v>
      </c>
      <c r="I165" s="132">
        <v>-47.5</v>
      </c>
      <c r="J165" s="134">
        <v>97717</v>
      </c>
    </row>
    <row r="166" spans="1:10" s="19" customFormat="1" ht="28.5">
      <c r="A166" s="122" t="s">
        <v>338</v>
      </c>
      <c r="B166" s="123" t="s">
        <v>339</v>
      </c>
      <c r="C166" s="124" t="s">
        <v>255</v>
      </c>
      <c r="D166" s="125">
        <v>45169</v>
      </c>
      <c r="E166" s="126">
        <v>45180</v>
      </c>
      <c r="F166" s="127" t="s">
        <v>341</v>
      </c>
      <c r="G166" s="128" t="s">
        <v>277</v>
      </c>
      <c r="H166" s="133" t="s">
        <v>382</v>
      </c>
      <c r="I166" s="132">
        <v>-234.16</v>
      </c>
      <c r="J166" s="134">
        <v>7820185</v>
      </c>
    </row>
    <row r="167" spans="1:10" s="19" customFormat="1" ht="28.5">
      <c r="A167" s="122" t="s">
        <v>338</v>
      </c>
      <c r="B167" s="123" t="s">
        <v>339</v>
      </c>
      <c r="C167" s="124" t="s">
        <v>255</v>
      </c>
      <c r="D167" s="125">
        <v>45169</v>
      </c>
      <c r="E167" s="126">
        <v>45180</v>
      </c>
      <c r="F167" s="127" t="s">
        <v>351</v>
      </c>
      <c r="G167" s="128" t="s">
        <v>277</v>
      </c>
      <c r="H167" s="133" t="s">
        <v>394</v>
      </c>
      <c r="I167" s="132">
        <v>-1050.24</v>
      </c>
      <c r="J167" s="134">
        <v>952</v>
      </c>
    </row>
    <row r="168" spans="1:10" s="19" customFormat="1" ht="28.5">
      <c r="A168" s="122" t="s">
        <v>338</v>
      </c>
      <c r="B168" s="123" t="s">
        <v>339</v>
      </c>
      <c r="C168" s="124" t="s">
        <v>255</v>
      </c>
      <c r="D168" s="125">
        <v>45169</v>
      </c>
      <c r="E168" s="126">
        <v>45180</v>
      </c>
      <c r="F168" s="130" t="s">
        <v>507</v>
      </c>
      <c r="G168" s="128" t="s">
        <v>277</v>
      </c>
      <c r="H168" s="133" t="s">
        <v>539</v>
      </c>
      <c r="I168" s="132">
        <v>-28.07</v>
      </c>
      <c r="J168" s="134">
        <v>5058</v>
      </c>
    </row>
    <row r="169" spans="1:10" s="19" customFormat="1" ht="28.5">
      <c r="A169" s="122" t="s">
        <v>338</v>
      </c>
      <c r="B169" s="123" t="s">
        <v>339</v>
      </c>
      <c r="C169" s="124" t="s">
        <v>425</v>
      </c>
      <c r="D169" s="125">
        <v>45169</v>
      </c>
      <c r="E169" s="126">
        <v>45180</v>
      </c>
      <c r="F169" s="130" t="s">
        <v>495</v>
      </c>
      <c r="G169" s="128" t="s">
        <v>327</v>
      </c>
      <c r="H169" s="133" t="s">
        <v>482</v>
      </c>
      <c r="I169" s="132">
        <v>-90.6</v>
      </c>
      <c r="J169" s="134"/>
    </row>
    <row r="170" spans="1:10" s="19" customFormat="1" ht="28.5">
      <c r="A170" s="122" t="s">
        <v>338</v>
      </c>
      <c r="B170" s="123" t="s">
        <v>339</v>
      </c>
      <c r="C170" s="124" t="s">
        <v>255</v>
      </c>
      <c r="D170" s="125">
        <v>45169</v>
      </c>
      <c r="E170" s="126">
        <v>45180</v>
      </c>
      <c r="F170" s="130" t="s">
        <v>433</v>
      </c>
      <c r="G170" s="128" t="s">
        <v>328</v>
      </c>
      <c r="H170" s="133" t="s">
        <v>450</v>
      </c>
      <c r="I170" s="132">
        <v>-903.05</v>
      </c>
      <c r="J170" s="134"/>
    </row>
    <row r="171" spans="1:10" s="19" customFormat="1" ht="28.5">
      <c r="A171" s="122" t="s">
        <v>338</v>
      </c>
      <c r="B171" s="123" t="s">
        <v>339</v>
      </c>
      <c r="C171" s="124" t="s">
        <v>425</v>
      </c>
      <c r="D171" s="125">
        <v>45169</v>
      </c>
      <c r="E171" s="126">
        <v>45180</v>
      </c>
      <c r="F171" s="130"/>
      <c r="G171" s="128" t="s">
        <v>472</v>
      </c>
      <c r="H171" s="133" t="s">
        <v>473</v>
      </c>
      <c r="I171" s="132">
        <v>-2917.75</v>
      </c>
      <c r="J171" s="134"/>
    </row>
    <row r="172" spans="1:10" s="19" customFormat="1" ht="28.5">
      <c r="A172" s="122" t="s">
        <v>338</v>
      </c>
      <c r="B172" s="123" t="s">
        <v>339</v>
      </c>
      <c r="C172" s="124" t="s">
        <v>255</v>
      </c>
      <c r="D172" s="125">
        <v>45169</v>
      </c>
      <c r="E172" s="126">
        <v>45180</v>
      </c>
      <c r="F172" s="130" t="s">
        <v>441</v>
      </c>
      <c r="G172" s="128" t="s">
        <v>446</v>
      </c>
      <c r="H172" s="133" t="s">
        <v>458</v>
      </c>
      <c r="I172" s="132">
        <v>-747.39</v>
      </c>
      <c r="J172" s="134"/>
    </row>
    <row r="173" spans="1:10" s="19" customFormat="1" ht="28.5">
      <c r="A173" s="122" t="s">
        <v>338</v>
      </c>
      <c r="B173" s="123" t="s">
        <v>339</v>
      </c>
      <c r="C173" s="124" t="s">
        <v>426</v>
      </c>
      <c r="D173" s="125">
        <v>45169</v>
      </c>
      <c r="E173" s="126">
        <v>45180</v>
      </c>
      <c r="F173" s="131" t="s">
        <v>441</v>
      </c>
      <c r="G173" s="128" t="s">
        <v>446</v>
      </c>
      <c r="H173" s="133" t="s">
        <v>458</v>
      </c>
      <c r="I173" s="132">
        <v>-797.53</v>
      </c>
      <c r="J173" s="134"/>
    </row>
    <row r="174" spans="1:10" s="19" customFormat="1" ht="28.5">
      <c r="A174" s="122" t="s">
        <v>338</v>
      </c>
      <c r="B174" s="123" t="s">
        <v>339</v>
      </c>
      <c r="C174" s="124" t="s">
        <v>425</v>
      </c>
      <c r="D174" s="125">
        <v>45199</v>
      </c>
      <c r="E174" s="126">
        <v>45180</v>
      </c>
      <c r="F174" s="130"/>
      <c r="G174" s="128" t="s">
        <v>381</v>
      </c>
      <c r="H174" s="133" t="s">
        <v>540</v>
      </c>
      <c r="I174" s="132">
        <v>-1711.55</v>
      </c>
      <c r="J174" s="134"/>
    </row>
    <row r="175" spans="1:10" s="19" customFormat="1" ht="28.5">
      <c r="A175" s="122" t="s">
        <v>338</v>
      </c>
      <c r="B175" s="123" t="s">
        <v>339</v>
      </c>
      <c r="C175" s="124" t="s">
        <v>425</v>
      </c>
      <c r="D175" s="125">
        <v>45199</v>
      </c>
      <c r="E175" s="126">
        <v>45180</v>
      </c>
      <c r="F175" s="131">
        <v>115</v>
      </c>
      <c r="G175" s="128" t="s">
        <v>24</v>
      </c>
      <c r="H175" s="133" t="s">
        <v>393</v>
      </c>
      <c r="I175" s="132">
        <v>-16.920000000000002</v>
      </c>
      <c r="J175" s="134"/>
    </row>
    <row r="176" spans="1:10" s="19" customFormat="1" ht="28.5">
      <c r="A176" s="122" t="s">
        <v>338</v>
      </c>
      <c r="B176" s="123" t="s">
        <v>339</v>
      </c>
      <c r="C176" s="124" t="s">
        <v>425</v>
      </c>
      <c r="D176" s="125">
        <v>45199</v>
      </c>
      <c r="E176" s="126">
        <v>45180</v>
      </c>
      <c r="F176" s="130"/>
      <c r="G176" s="128" t="s">
        <v>327</v>
      </c>
      <c r="H176" s="133" t="s">
        <v>538</v>
      </c>
      <c r="I176" s="132">
        <v>-1711.55</v>
      </c>
      <c r="J176" s="134"/>
    </row>
    <row r="177" spans="1:10" s="19" customFormat="1" ht="28.5">
      <c r="A177" s="122" t="s">
        <v>338</v>
      </c>
      <c r="B177" s="123" t="s">
        <v>339</v>
      </c>
      <c r="C177" s="124" t="s">
        <v>425</v>
      </c>
      <c r="D177" s="125">
        <v>45199</v>
      </c>
      <c r="E177" s="126">
        <v>45180</v>
      </c>
      <c r="F177" s="130"/>
      <c r="G177" s="128" t="s">
        <v>327</v>
      </c>
      <c r="H177" s="133" t="s">
        <v>538</v>
      </c>
      <c r="I177" s="132">
        <v>-16.920000000000002</v>
      </c>
      <c r="J177" s="134"/>
    </row>
    <row r="178" spans="1:10" s="19" customFormat="1" ht="28.5">
      <c r="A178" s="122" t="s">
        <v>338</v>
      </c>
      <c r="B178" s="123" t="s">
        <v>339</v>
      </c>
      <c r="C178" s="124" t="s">
        <v>255</v>
      </c>
      <c r="D178" s="125">
        <v>45199</v>
      </c>
      <c r="E178" s="126">
        <v>45181</v>
      </c>
      <c r="F178" s="130" t="s">
        <v>331</v>
      </c>
      <c r="G178" s="128" t="s">
        <v>277</v>
      </c>
      <c r="H178" s="133" t="s">
        <v>335</v>
      </c>
      <c r="I178" s="132">
        <v>-2.0299999999999998</v>
      </c>
      <c r="J178" s="134">
        <v>12755</v>
      </c>
    </row>
    <row r="179" spans="1:10" s="19" customFormat="1" ht="28.5">
      <c r="A179" s="122" t="s">
        <v>338</v>
      </c>
      <c r="B179" s="123" t="s">
        <v>339</v>
      </c>
      <c r="C179" s="124" t="s">
        <v>255</v>
      </c>
      <c r="D179" s="125">
        <v>45199</v>
      </c>
      <c r="E179" s="126">
        <v>45181</v>
      </c>
      <c r="F179" s="127" t="s">
        <v>331</v>
      </c>
      <c r="G179" s="128" t="s">
        <v>277</v>
      </c>
      <c r="H179" s="133" t="s">
        <v>335</v>
      </c>
      <c r="I179" s="132">
        <v>-130.54</v>
      </c>
      <c r="J179" s="134">
        <v>12754</v>
      </c>
    </row>
    <row r="180" spans="1:10" s="19" customFormat="1" ht="42.75">
      <c r="A180" s="122" t="s">
        <v>338</v>
      </c>
      <c r="B180" s="123" t="s">
        <v>339</v>
      </c>
      <c r="C180" s="124" t="s">
        <v>255</v>
      </c>
      <c r="D180" s="125">
        <v>45199</v>
      </c>
      <c r="E180" s="126">
        <v>45181</v>
      </c>
      <c r="F180" s="130" t="s">
        <v>484</v>
      </c>
      <c r="G180" s="128" t="s">
        <v>277</v>
      </c>
      <c r="H180" s="133" t="s">
        <v>468</v>
      </c>
      <c r="I180" s="132">
        <v>-10.34</v>
      </c>
      <c r="J180" s="134">
        <v>2385</v>
      </c>
    </row>
    <row r="181" spans="1:10" s="19" customFormat="1" ht="28.5">
      <c r="A181" s="122" t="s">
        <v>338</v>
      </c>
      <c r="B181" s="123" t="s">
        <v>339</v>
      </c>
      <c r="C181" s="124" t="s">
        <v>255</v>
      </c>
      <c r="D181" s="125">
        <v>45169</v>
      </c>
      <c r="E181" s="126">
        <v>45181</v>
      </c>
      <c r="F181" s="130" t="s">
        <v>434</v>
      </c>
      <c r="G181" s="128" t="s">
        <v>277</v>
      </c>
      <c r="H181" s="133" t="s">
        <v>451</v>
      </c>
      <c r="I181" s="132">
        <v>-363.4</v>
      </c>
      <c r="J181" s="134" t="s">
        <v>567</v>
      </c>
    </row>
    <row r="182" spans="1:10" s="19" customFormat="1" ht="28.5">
      <c r="A182" s="122" t="s">
        <v>338</v>
      </c>
      <c r="B182" s="123" t="s">
        <v>339</v>
      </c>
      <c r="C182" s="124" t="s">
        <v>255</v>
      </c>
      <c r="D182" s="125">
        <v>45169</v>
      </c>
      <c r="E182" s="126">
        <v>45181</v>
      </c>
      <c r="F182" s="127" t="s">
        <v>434</v>
      </c>
      <c r="G182" s="128" t="s">
        <v>277</v>
      </c>
      <c r="H182" s="133" t="s">
        <v>451</v>
      </c>
      <c r="I182" s="132">
        <v>-621.27</v>
      </c>
      <c r="J182" s="134" t="s">
        <v>568</v>
      </c>
    </row>
    <row r="183" spans="1:10" s="19" customFormat="1" ht="28.5">
      <c r="A183" s="122" t="s">
        <v>338</v>
      </c>
      <c r="B183" s="123" t="s">
        <v>339</v>
      </c>
      <c r="C183" s="124" t="s">
        <v>255</v>
      </c>
      <c r="D183" s="125">
        <v>45199</v>
      </c>
      <c r="E183" s="126">
        <v>45181</v>
      </c>
      <c r="F183" s="127" t="s">
        <v>364</v>
      </c>
      <c r="G183" s="128" t="s">
        <v>277</v>
      </c>
      <c r="H183" s="133" t="s">
        <v>411</v>
      </c>
      <c r="I183" s="132">
        <v>-25.35</v>
      </c>
      <c r="J183" s="134">
        <v>221835</v>
      </c>
    </row>
    <row r="184" spans="1:10" s="19" customFormat="1" ht="28.5">
      <c r="A184" s="122" t="s">
        <v>338</v>
      </c>
      <c r="B184" s="123" t="s">
        <v>339</v>
      </c>
      <c r="C184" s="124" t="s">
        <v>428</v>
      </c>
      <c r="D184" s="125">
        <v>45169</v>
      </c>
      <c r="E184" s="126">
        <v>45181</v>
      </c>
      <c r="F184" s="127" t="s">
        <v>442</v>
      </c>
      <c r="G184" s="128" t="s">
        <v>277</v>
      </c>
      <c r="H184" s="133" t="s">
        <v>459</v>
      </c>
      <c r="I184" s="132">
        <v>-83.8</v>
      </c>
      <c r="J184" s="134">
        <v>16756</v>
      </c>
    </row>
    <row r="185" spans="1:10" s="19" customFormat="1" ht="57">
      <c r="A185" s="122" t="s">
        <v>338</v>
      </c>
      <c r="B185" s="123" t="s">
        <v>339</v>
      </c>
      <c r="C185" s="124" t="s">
        <v>431</v>
      </c>
      <c r="D185" s="125">
        <v>45169</v>
      </c>
      <c r="E185" s="126">
        <v>45181</v>
      </c>
      <c r="F185" s="127" t="s">
        <v>442</v>
      </c>
      <c r="G185" s="128" t="s">
        <v>277</v>
      </c>
      <c r="H185" s="133" t="s">
        <v>459</v>
      </c>
      <c r="I185" s="132">
        <v>-83.8</v>
      </c>
      <c r="J185" s="134">
        <v>16758</v>
      </c>
    </row>
    <row r="186" spans="1:10" s="19" customFormat="1" ht="57">
      <c r="A186" s="122" t="s">
        <v>338</v>
      </c>
      <c r="B186" s="123" t="s">
        <v>339</v>
      </c>
      <c r="C186" s="124" t="s">
        <v>431</v>
      </c>
      <c r="D186" s="125">
        <v>45169</v>
      </c>
      <c r="E186" s="126">
        <v>45181</v>
      </c>
      <c r="F186" s="127" t="s">
        <v>442</v>
      </c>
      <c r="G186" s="128" t="s">
        <v>277</v>
      </c>
      <c r="H186" s="133" t="s">
        <v>459</v>
      </c>
      <c r="I186" s="132">
        <v>-1347.4</v>
      </c>
      <c r="J186" s="134">
        <v>16738</v>
      </c>
    </row>
    <row r="187" spans="1:10" s="19" customFormat="1" ht="28.5">
      <c r="A187" s="122" t="s">
        <v>338</v>
      </c>
      <c r="B187" s="123" t="s">
        <v>339</v>
      </c>
      <c r="C187" s="124" t="s">
        <v>425</v>
      </c>
      <c r="D187" s="125">
        <v>45169</v>
      </c>
      <c r="E187" s="126">
        <v>45181</v>
      </c>
      <c r="F187" s="127" t="s">
        <v>442</v>
      </c>
      <c r="G187" s="128" t="s">
        <v>277</v>
      </c>
      <c r="H187" s="133" t="s">
        <v>459</v>
      </c>
      <c r="I187" s="132">
        <v>-1077</v>
      </c>
      <c r="J187" s="134">
        <v>16739</v>
      </c>
    </row>
    <row r="188" spans="1:10" s="19" customFormat="1" ht="28.5">
      <c r="A188" s="122" t="s">
        <v>338</v>
      </c>
      <c r="B188" s="123" t="s">
        <v>339</v>
      </c>
      <c r="C188" s="124" t="s">
        <v>429</v>
      </c>
      <c r="D188" s="125">
        <v>45169</v>
      </c>
      <c r="E188" s="126">
        <v>45181</v>
      </c>
      <c r="F188" s="127" t="s">
        <v>442</v>
      </c>
      <c r="G188" s="128" t="s">
        <v>277</v>
      </c>
      <c r="H188" s="133" t="s">
        <v>459</v>
      </c>
      <c r="I188" s="132">
        <v>-1077</v>
      </c>
      <c r="J188" s="134">
        <v>16741</v>
      </c>
    </row>
    <row r="189" spans="1:10" s="19" customFormat="1" ht="28.5">
      <c r="A189" s="122" t="s">
        <v>338</v>
      </c>
      <c r="B189" s="123" t="s">
        <v>339</v>
      </c>
      <c r="C189" s="124" t="s">
        <v>428</v>
      </c>
      <c r="D189" s="125">
        <v>45169</v>
      </c>
      <c r="E189" s="126">
        <v>45181</v>
      </c>
      <c r="F189" s="129" t="s">
        <v>442</v>
      </c>
      <c r="G189" s="128" t="s">
        <v>277</v>
      </c>
      <c r="H189" s="133" t="s">
        <v>459</v>
      </c>
      <c r="I189" s="132">
        <v>-83.8</v>
      </c>
      <c r="J189" s="134">
        <v>16763</v>
      </c>
    </row>
    <row r="190" spans="1:10" s="19" customFormat="1" ht="28.5">
      <c r="A190" s="122" t="s">
        <v>338</v>
      </c>
      <c r="B190" s="123" t="s">
        <v>339</v>
      </c>
      <c r="C190" s="124" t="s">
        <v>427</v>
      </c>
      <c r="D190" s="125">
        <v>45169</v>
      </c>
      <c r="E190" s="126">
        <v>45181</v>
      </c>
      <c r="F190" s="127" t="s">
        <v>442</v>
      </c>
      <c r="G190" s="128" t="s">
        <v>277</v>
      </c>
      <c r="H190" s="133" t="s">
        <v>459</v>
      </c>
      <c r="I190" s="132">
        <v>-1077</v>
      </c>
      <c r="J190" s="134">
        <v>16744</v>
      </c>
    </row>
    <row r="191" spans="1:10" s="19" customFormat="1" ht="28.5">
      <c r="A191" s="122" t="s">
        <v>338</v>
      </c>
      <c r="B191" s="123" t="s">
        <v>339</v>
      </c>
      <c r="C191" s="124" t="s">
        <v>426</v>
      </c>
      <c r="D191" s="125">
        <v>45169</v>
      </c>
      <c r="E191" s="126">
        <v>45181</v>
      </c>
      <c r="F191" s="127" t="s">
        <v>442</v>
      </c>
      <c r="G191" s="128" t="s">
        <v>277</v>
      </c>
      <c r="H191" s="133" t="s">
        <v>459</v>
      </c>
      <c r="I191" s="132">
        <v>-1347.4</v>
      </c>
      <c r="J191" s="134">
        <v>16742</v>
      </c>
    </row>
    <row r="192" spans="1:10" s="19" customFormat="1" ht="28.5">
      <c r="A192" s="122" t="s">
        <v>338</v>
      </c>
      <c r="B192" s="123" t="s">
        <v>339</v>
      </c>
      <c r="C192" s="124" t="s">
        <v>429</v>
      </c>
      <c r="D192" s="125">
        <v>45169</v>
      </c>
      <c r="E192" s="126">
        <v>45181</v>
      </c>
      <c r="F192" s="127" t="s">
        <v>442</v>
      </c>
      <c r="G192" s="128" t="s">
        <v>277</v>
      </c>
      <c r="H192" s="133" t="s">
        <v>459</v>
      </c>
      <c r="I192" s="132">
        <v>-357.4</v>
      </c>
      <c r="J192" s="134">
        <v>16759</v>
      </c>
    </row>
    <row r="193" spans="1:10" s="19" customFormat="1" ht="28.5">
      <c r="A193" s="122" t="s">
        <v>338</v>
      </c>
      <c r="B193" s="123" t="s">
        <v>339</v>
      </c>
      <c r="C193" s="124" t="s">
        <v>425</v>
      </c>
      <c r="D193" s="125">
        <v>45169</v>
      </c>
      <c r="E193" s="126">
        <v>45181</v>
      </c>
      <c r="F193" s="127" t="s">
        <v>442</v>
      </c>
      <c r="G193" s="128" t="s">
        <v>277</v>
      </c>
      <c r="H193" s="133" t="s">
        <v>459</v>
      </c>
      <c r="I193" s="132">
        <v>-357.4</v>
      </c>
      <c r="J193" s="134">
        <v>16760</v>
      </c>
    </row>
    <row r="194" spans="1:10" s="19" customFormat="1" ht="28.5">
      <c r="A194" s="122" t="s">
        <v>338</v>
      </c>
      <c r="B194" s="123" t="s">
        <v>339</v>
      </c>
      <c r="C194" s="124" t="s">
        <v>428</v>
      </c>
      <c r="D194" s="125">
        <v>45169</v>
      </c>
      <c r="E194" s="126">
        <v>45181</v>
      </c>
      <c r="F194" s="129" t="s">
        <v>442</v>
      </c>
      <c r="G194" s="128" t="s">
        <v>277</v>
      </c>
      <c r="H194" s="133" t="s">
        <v>459</v>
      </c>
      <c r="I194" s="132">
        <v>-1347.4</v>
      </c>
      <c r="J194" s="134">
        <v>16746</v>
      </c>
    </row>
    <row r="195" spans="1:10" s="19" customFormat="1" ht="28.5">
      <c r="A195" s="122" t="s">
        <v>338</v>
      </c>
      <c r="B195" s="123" t="s">
        <v>339</v>
      </c>
      <c r="C195" s="124" t="s">
        <v>426</v>
      </c>
      <c r="D195" s="125">
        <v>45169</v>
      </c>
      <c r="E195" s="126">
        <v>45181</v>
      </c>
      <c r="F195" s="127" t="s">
        <v>483</v>
      </c>
      <c r="G195" s="128" t="s">
        <v>277</v>
      </c>
      <c r="H195" s="133" t="s">
        <v>467</v>
      </c>
      <c r="I195" s="132">
        <v>-24.69</v>
      </c>
      <c r="J195" s="134">
        <v>36093</v>
      </c>
    </row>
    <row r="196" spans="1:10" s="19" customFormat="1" ht="57">
      <c r="A196" s="122" t="s">
        <v>338</v>
      </c>
      <c r="B196" s="123" t="s">
        <v>339</v>
      </c>
      <c r="C196" s="124" t="s">
        <v>431</v>
      </c>
      <c r="D196" s="125">
        <v>45169</v>
      </c>
      <c r="E196" s="126">
        <v>45181</v>
      </c>
      <c r="F196" s="127" t="s">
        <v>349</v>
      </c>
      <c r="G196" s="128" t="s">
        <v>277</v>
      </c>
      <c r="H196" s="133" t="s">
        <v>391</v>
      </c>
      <c r="I196" s="132">
        <v>-1428</v>
      </c>
      <c r="J196" s="134">
        <v>1131</v>
      </c>
    </row>
    <row r="197" spans="1:10" s="19" customFormat="1" ht="28.5">
      <c r="A197" s="122" t="s">
        <v>338</v>
      </c>
      <c r="B197" s="123" t="s">
        <v>339</v>
      </c>
      <c r="C197" s="124" t="s">
        <v>429</v>
      </c>
      <c r="D197" s="125">
        <v>45169</v>
      </c>
      <c r="E197" s="126">
        <v>45181</v>
      </c>
      <c r="F197" s="130" t="s">
        <v>349</v>
      </c>
      <c r="G197" s="128" t="s">
        <v>277</v>
      </c>
      <c r="H197" s="133" t="s">
        <v>391</v>
      </c>
      <c r="I197" s="132">
        <v>-1428</v>
      </c>
      <c r="J197" s="134">
        <v>1133</v>
      </c>
    </row>
    <row r="198" spans="1:10" s="19" customFormat="1" ht="28.5">
      <c r="A198" s="122" t="s">
        <v>338</v>
      </c>
      <c r="B198" s="123" t="s">
        <v>339</v>
      </c>
      <c r="C198" s="124" t="s">
        <v>428</v>
      </c>
      <c r="D198" s="125">
        <v>45169</v>
      </c>
      <c r="E198" s="126">
        <v>45181</v>
      </c>
      <c r="F198" s="130" t="s">
        <v>349</v>
      </c>
      <c r="G198" s="128" t="s">
        <v>277</v>
      </c>
      <c r="H198" s="133" t="s">
        <v>391</v>
      </c>
      <c r="I198" s="132">
        <v>-1428</v>
      </c>
      <c r="J198" s="134">
        <v>1134</v>
      </c>
    </row>
    <row r="199" spans="1:10" s="19" customFormat="1" ht="28.5">
      <c r="A199" s="122" t="s">
        <v>338</v>
      </c>
      <c r="B199" s="123" t="s">
        <v>339</v>
      </c>
      <c r="C199" s="124" t="s">
        <v>425</v>
      </c>
      <c r="D199" s="125">
        <v>45169</v>
      </c>
      <c r="E199" s="126">
        <v>45181</v>
      </c>
      <c r="F199" s="130" t="s">
        <v>349</v>
      </c>
      <c r="G199" s="128" t="s">
        <v>277</v>
      </c>
      <c r="H199" s="133" t="s">
        <v>391</v>
      </c>
      <c r="I199" s="132">
        <v>-1428</v>
      </c>
      <c r="J199" s="134">
        <v>1135</v>
      </c>
    </row>
    <row r="200" spans="1:10" s="19" customFormat="1" ht="28.5">
      <c r="A200" s="122" t="s">
        <v>338</v>
      </c>
      <c r="B200" s="123" t="s">
        <v>339</v>
      </c>
      <c r="C200" s="124" t="s">
        <v>427</v>
      </c>
      <c r="D200" s="125">
        <v>45169</v>
      </c>
      <c r="E200" s="126">
        <v>45181</v>
      </c>
      <c r="F200" s="130" t="s">
        <v>349</v>
      </c>
      <c r="G200" s="128" t="s">
        <v>277</v>
      </c>
      <c r="H200" s="133" t="s">
        <v>391</v>
      </c>
      <c r="I200" s="132">
        <v>-1428</v>
      </c>
      <c r="J200" s="134">
        <v>1136</v>
      </c>
    </row>
    <row r="201" spans="1:10" s="19" customFormat="1" ht="28.5">
      <c r="A201" s="122" t="s">
        <v>338</v>
      </c>
      <c r="B201" s="123" t="s">
        <v>339</v>
      </c>
      <c r="C201" s="124" t="s">
        <v>426</v>
      </c>
      <c r="D201" s="125">
        <v>45169</v>
      </c>
      <c r="E201" s="126">
        <v>45181</v>
      </c>
      <c r="F201" s="130" t="s">
        <v>349</v>
      </c>
      <c r="G201" s="128" t="s">
        <v>277</v>
      </c>
      <c r="H201" s="133" t="s">
        <v>391</v>
      </c>
      <c r="I201" s="132">
        <v>-1428</v>
      </c>
      <c r="J201" s="134">
        <v>1137</v>
      </c>
    </row>
    <row r="202" spans="1:10" s="19" customFormat="1" ht="28.5">
      <c r="A202" s="122" t="s">
        <v>338</v>
      </c>
      <c r="B202" s="123" t="s">
        <v>339</v>
      </c>
      <c r="C202" s="124" t="s">
        <v>426</v>
      </c>
      <c r="D202" s="125">
        <v>45169</v>
      </c>
      <c r="E202" s="126">
        <v>45181</v>
      </c>
      <c r="F202" s="131" t="s">
        <v>436</v>
      </c>
      <c r="G202" s="128" t="s">
        <v>277</v>
      </c>
      <c r="H202" s="133" t="s">
        <v>453</v>
      </c>
      <c r="I202" s="132">
        <v>-24192</v>
      </c>
      <c r="J202" s="134">
        <v>4582</v>
      </c>
    </row>
    <row r="203" spans="1:10" s="19" customFormat="1" ht="57">
      <c r="A203" s="122" t="s">
        <v>338</v>
      </c>
      <c r="B203" s="123" t="s">
        <v>339</v>
      </c>
      <c r="C203" s="124" t="s">
        <v>431</v>
      </c>
      <c r="D203" s="125">
        <v>45169</v>
      </c>
      <c r="E203" s="126">
        <v>45181</v>
      </c>
      <c r="F203" s="130" t="s">
        <v>500</v>
      </c>
      <c r="G203" s="128" t="s">
        <v>277</v>
      </c>
      <c r="H203" s="133" t="s">
        <v>530</v>
      </c>
      <c r="I203" s="132">
        <v>-366.4</v>
      </c>
      <c r="J203" s="134">
        <v>604</v>
      </c>
    </row>
    <row r="204" spans="1:10" s="19" customFormat="1" ht="28.5">
      <c r="A204" s="122" t="s">
        <v>338</v>
      </c>
      <c r="B204" s="123" t="s">
        <v>339</v>
      </c>
      <c r="C204" s="124" t="s">
        <v>429</v>
      </c>
      <c r="D204" s="125">
        <v>45169</v>
      </c>
      <c r="E204" s="126">
        <v>45181</v>
      </c>
      <c r="F204" s="131" t="s">
        <v>500</v>
      </c>
      <c r="G204" s="128" t="s">
        <v>277</v>
      </c>
      <c r="H204" s="133" t="s">
        <v>530</v>
      </c>
      <c r="I204" s="132">
        <v>-366.4</v>
      </c>
      <c r="J204" s="134">
        <v>605</v>
      </c>
    </row>
    <row r="205" spans="1:10" s="19" customFormat="1" ht="28.5">
      <c r="A205" s="122" t="s">
        <v>338</v>
      </c>
      <c r="B205" s="123" t="s">
        <v>339</v>
      </c>
      <c r="C205" s="124" t="s">
        <v>428</v>
      </c>
      <c r="D205" s="125">
        <v>45169</v>
      </c>
      <c r="E205" s="126">
        <v>45181</v>
      </c>
      <c r="F205" s="130" t="s">
        <v>500</v>
      </c>
      <c r="G205" s="128" t="s">
        <v>277</v>
      </c>
      <c r="H205" s="133" t="s">
        <v>530</v>
      </c>
      <c r="I205" s="132">
        <v>-366.4</v>
      </c>
      <c r="J205" s="134">
        <v>606</v>
      </c>
    </row>
    <row r="206" spans="1:10" s="19" customFormat="1" ht="28.5">
      <c r="A206" s="122" t="s">
        <v>338</v>
      </c>
      <c r="B206" s="123" t="s">
        <v>339</v>
      </c>
      <c r="C206" s="124" t="s">
        <v>425</v>
      </c>
      <c r="D206" s="125">
        <v>45169</v>
      </c>
      <c r="E206" s="126">
        <v>45181</v>
      </c>
      <c r="F206" s="130" t="s">
        <v>500</v>
      </c>
      <c r="G206" s="128" t="s">
        <v>277</v>
      </c>
      <c r="H206" s="133" t="s">
        <v>530</v>
      </c>
      <c r="I206" s="132">
        <v>-366.4</v>
      </c>
      <c r="J206" s="134">
        <v>607</v>
      </c>
    </row>
    <row r="207" spans="1:10" s="19" customFormat="1" ht="28.5">
      <c r="A207" s="122" t="s">
        <v>338</v>
      </c>
      <c r="B207" s="123" t="s">
        <v>339</v>
      </c>
      <c r="C207" s="124" t="s">
        <v>427</v>
      </c>
      <c r="D207" s="125">
        <v>45169</v>
      </c>
      <c r="E207" s="126">
        <v>45181</v>
      </c>
      <c r="F207" s="130" t="s">
        <v>500</v>
      </c>
      <c r="G207" s="128" t="s">
        <v>277</v>
      </c>
      <c r="H207" s="133" t="s">
        <v>530</v>
      </c>
      <c r="I207" s="132">
        <v>-366.4</v>
      </c>
      <c r="J207" s="134">
        <v>608</v>
      </c>
    </row>
    <row r="208" spans="1:10" s="19" customFormat="1" ht="28.5">
      <c r="A208" s="122" t="s">
        <v>338</v>
      </c>
      <c r="B208" s="123" t="s">
        <v>339</v>
      </c>
      <c r="C208" s="124" t="s">
        <v>426</v>
      </c>
      <c r="D208" s="125">
        <v>45169</v>
      </c>
      <c r="E208" s="126">
        <v>45181</v>
      </c>
      <c r="F208" s="127" t="s">
        <v>500</v>
      </c>
      <c r="G208" s="128" t="s">
        <v>277</v>
      </c>
      <c r="H208" s="133" t="s">
        <v>530</v>
      </c>
      <c r="I208" s="132">
        <v>-366.4</v>
      </c>
      <c r="J208" s="134">
        <v>609</v>
      </c>
    </row>
    <row r="209" spans="1:10" s="19" customFormat="1" ht="28.5">
      <c r="A209" s="122" t="s">
        <v>338</v>
      </c>
      <c r="B209" s="123" t="s">
        <v>339</v>
      </c>
      <c r="C209" s="124" t="s">
        <v>428</v>
      </c>
      <c r="D209" s="125">
        <v>45169</v>
      </c>
      <c r="E209" s="126">
        <v>45181</v>
      </c>
      <c r="F209" s="130" t="s">
        <v>493</v>
      </c>
      <c r="G209" s="128" t="s">
        <v>277</v>
      </c>
      <c r="H209" s="133" t="s">
        <v>480</v>
      </c>
      <c r="I209" s="132">
        <v>-208.55</v>
      </c>
      <c r="J209" s="134">
        <v>27864</v>
      </c>
    </row>
    <row r="210" spans="1:10" s="19" customFormat="1" ht="28.5">
      <c r="A210" s="122" t="s">
        <v>338</v>
      </c>
      <c r="B210" s="123" t="s">
        <v>339</v>
      </c>
      <c r="C210" s="124" t="s">
        <v>425</v>
      </c>
      <c r="D210" s="125">
        <v>45199</v>
      </c>
      <c r="E210" s="126">
        <v>45181</v>
      </c>
      <c r="F210" s="130" t="s">
        <v>358</v>
      </c>
      <c r="G210" s="128" t="s">
        <v>277</v>
      </c>
      <c r="H210" s="133" t="s">
        <v>401</v>
      </c>
      <c r="I210" s="132">
        <v>-12669.900000000001</v>
      </c>
      <c r="J210" s="134">
        <v>677746</v>
      </c>
    </row>
    <row r="211" spans="1:10" s="19" customFormat="1" ht="28.5">
      <c r="A211" s="122" t="s">
        <v>338</v>
      </c>
      <c r="B211" s="123" t="s">
        <v>339</v>
      </c>
      <c r="C211" s="124" t="s">
        <v>426</v>
      </c>
      <c r="D211" s="125">
        <v>45199</v>
      </c>
      <c r="E211" s="126">
        <v>45181</v>
      </c>
      <c r="F211" s="127" t="s">
        <v>358</v>
      </c>
      <c r="G211" s="128" t="s">
        <v>277</v>
      </c>
      <c r="H211" s="133" t="s">
        <v>401</v>
      </c>
      <c r="I211" s="132">
        <v>-8769.3999999999978</v>
      </c>
      <c r="J211" s="134">
        <v>677746</v>
      </c>
    </row>
    <row r="212" spans="1:10" s="19" customFormat="1" ht="28.5">
      <c r="A212" s="122" t="s">
        <v>338</v>
      </c>
      <c r="B212" s="123" t="s">
        <v>339</v>
      </c>
      <c r="C212" s="124" t="s">
        <v>427</v>
      </c>
      <c r="D212" s="125">
        <v>45199</v>
      </c>
      <c r="E212" s="126">
        <v>45181</v>
      </c>
      <c r="F212" s="127" t="s">
        <v>358</v>
      </c>
      <c r="G212" s="128" t="s">
        <v>277</v>
      </c>
      <c r="H212" s="133" t="s">
        <v>401</v>
      </c>
      <c r="I212" s="132">
        <v>-19583.2</v>
      </c>
      <c r="J212" s="134">
        <v>677746</v>
      </c>
    </row>
    <row r="213" spans="1:10" s="19" customFormat="1" ht="28.5">
      <c r="A213" s="122" t="s">
        <v>338</v>
      </c>
      <c r="B213" s="123" t="s">
        <v>339</v>
      </c>
      <c r="C213" s="124" t="s">
        <v>426</v>
      </c>
      <c r="D213" s="125">
        <v>45199</v>
      </c>
      <c r="E213" s="126">
        <v>45181</v>
      </c>
      <c r="F213" s="127" t="s">
        <v>358</v>
      </c>
      <c r="G213" s="128" t="s">
        <v>277</v>
      </c>
      <c r="H213" s="133" t="s">
        <v>401</v>
      </c>
      <c r="I213" s="132">
        <v>-5380</v>
      </c>
      <c r="J213" s="134">
        <v>677746</v>
      </c>
    </row>
    <row r="214" spans="1:10" s="19" customFormat="1" ht="28.5">
      <c r="A214" s="122" t="s">
        <v>338</v>
      </c>
      <c r="B214" s="123" t="s">
        <v>339</v>
      </c>
      <c r="C214" s="124" t="s">
        <v>428</v>
      </c>
      <c r="D214" s="125">
        <v>45199</v>
      </c>
      <c r="E214" s="126">
        <v>45181</v>
      </c>
      <c r="F214" s="127" t="s">
        <v>358</v>
      </c>
      <c r="G214" s="128" t="s">
        <v>277</v>
      </c>
      <c r="H214" s="133" t="s">
        <v>401</v>
      </c>
      <c r="I214" s="132">
        <v>-10894.5</v>
      </c>
      <c r="J214" s="134">
        <v>677746</v>
      </c>
    </row>
    <row r="215" spans="1:10" s="19" customFormat="1" ht="28.5">
      <c r="A215" s="122" t="s">
        <v>338</v>
      </c>
      <c r="B215" s="123" t="s">
        <v>339</v>
      </c>
      <c r="C215" s="124" t="s">
        <v>429</v>
      </c>
      <c r="D215" s="125">
        <v>45199</v>
      </c>
      <c r="E215" s="126">
        <v>45181</v>
      </c>
      <c r="F215" s="127" t="s">
        <v>358</v>
      </c>
      <c r="G215" s="128" t="s">
        <v>277</v>
      </c>
      <c r="H215" s="133" t="s">
        <v>401</v>
      </c>
      <c r="I215" s="132">
        <v>-11513.2</v>
      </c>
      <c r="J215" s="134">
        <v>677746</v>
      </c>
    </row>
    <row r="216" spans="1:10" s="19" customFormat="1" ht="57">
      <c r="A216" s="122" t="s">
        <v>338</v>
      </c>
      <c r="B216" s="123" t="s">
        <v>339</v>
      </c>
      <c r="C216" s="124" t="s">
        <v>430</v>
      </c>
      <c r="D216" s="125">
        <v>45199</v>
      </c>
      <c r="E216" s="126">
        <v>45181</v>
      </c>
      <c r="F216" s="127" t="s">
        <v>358</v>
      </c>
      <c r="G216" s="128" t="s">
        <v>277</v>
      </c>
      <c r="H216" s="133" t="s">
        <v>401</v>
      </c>
      <c r="I216" s="132">
        <v>-3174.2</v>
      </c>
      <c r="J216" s="134">
        <v>677746</v>
      </c>
    </row>
    <row r="217" spans="1:10" s="19" customFormat="1" ht="57">
      <c r="A217" s="122" t="s">
        <v>338</v>
      </c>
      <c r="B217" s="123" t="s">
        <v>339</v>
      </c>
      <c r="C217" s="124" t="s">
        <v>431</v>
      </c>
      <c r="D217" s="125">
        <v>45199</v>
      </c>
      <c r="E217" s="126">
        <v>45181</v>
      </c>
      <c r="F217" s="127" t="s">
        <v>358</v>
      </c>
      <c r="G217" s="128" t="s">
        <v>277</v>
      </c>
      <c r="H217" s="133" t="s">
        <v>401</v>
      </c>
      <c r="I217" s="132">
        <v>-10760</v>
      </c>
      <c r="J217" s="134">
        <v>677746</v>
      </c>
    </row>
    <row r="218" spans="1:10" s="19" customFormat="1" ht="28.5">
      <c r="A218" s="122" t="s">
        <v>338</v>
      </c>
      <c r="B218" s="123" t="s">
        <v>339</v>
      </c>
      <c r="C218" s="124" t="s">
        <v>425</v>
      </c>
      <c r="D218" s="125">
        <v>45199</v>
      </c>
      <c r="E218" s="126">
        <v>45181</v>
      </c>
      <c r="F218" s="129" t="s">
        <v>358</v>
      </c>
      <c r="G218" s="128" t="s">
        <v>277</v>
      </c>
      <c r="H218" s="133" t="s">
        <v>401</v>
      </c>
      <c r="I218" s="132">
        <v>-1076</v>
      </c>
      <c r="J218" s="134">
        <v>677746</v>
      </c>
    </row>
    <row r="219" spans="1:10" s="19" customFormat="1" ht="28.5">
      <c r="A219" s="122" t="s">
        <v>338</v>
      </c>
      <c r="B219" s="123" t="s">
        <v>339</v>
      </c>
      <c r="C219" s="124" t="s">
        <v>255</v>
      </c>
      <c r="D219" s="125">
        <v>45199</v>
      </c>
      <c r="E219" s="126">
        <v>45181</v>
      </c>
      <c r="F219" s="127" t="s">
        <v>358</v>
      </c>
      <c r="G219" s="128" t="s">
        <v>277</v>
      </c>
      <c r="H219" s="133" t="s">
        <v>401</v>
      </c>
      <c r="I219" s="132">
        <v>-5380</v>
      </c>
      <c r="J219" s="134">
        <v>677746</v>
      </c>
    </row>
    <row r="220" spans="1:10" s="19" customFormat="1" ht="28.5">
      <c r="A220" s="122" t="s">
        <v>338</v>
      </c>
      <c r="B220" s="123" t="s">
        <v>339</v>
      </c>
      <c r="C220" s="124" t="s">
        <v>255</v>
      </c>
      <c r="D220" s="125">
        <v>45199</v>
      </c>
      <c r="E220" s="126">
        <v>45181</v>
      </c>
      <c r="F220" s="127" t="s">
        <v>358</v>
      </c>
      <c r="G220" s="128" t="s">
        <v>277</v>
      </c>
      <c r="H220" s="133" t="s">
        <v>401</v>
      </c>
      <c r="I220" s="132">
        <v>-2690</v>
      </c>
      <c r="J220" s="134">
        <v>677741</v>
      </c>
    </row>
    <row r="221" spans="1:10" s="19" customFormat="1" ht="28.5">
      <c r="A221" s="122" t="s">
        <v>338</v>
      </c>
      <c r="B221" s="123" t="s">
        <v>339</v>
      </c>
      <c r="C221" s="124" t="s">
        <v>425</v>
      </c>
      <c r="D221" s="125">
        <v>45199</v>
      </c>
      <c r="E221" s="126">
        <v>45181</v>
      </c>
      <c r="F221" s="127" t="s">
        <v>358</v>
      </c>
      <c r="G221" s="128" t="s">
        <v>277</v>
      </c>
      <c r="H221" s="133" t="s">
        <v>401</v>
      </c>
      <c r="I221" s="132">
        <v>-3757.9199999999996</v>
      </c>
      <c r="J221" s="134">
        <v>677741</v>
      </c>
    </row>
    <row r="222" spans="1:10" s="19" customFormat="1" ht="28.5">
      <c r="A222" s="122" t="s">
        <v>338</v>
      </c>
      <c r="B222" s="123" t="s">
        <v>339</v>
      </c>
      <c r="C222" s="124" t="s">
        <v>426</v>
      </c>
      <c r="D222" s="125">
        <v>45199</v>
      </c>
      <c r="E222" s="126">
        <v>45181</v>
      </c>
      <c r="F222" s="127" t="s">
        <v>358</v>
      </c>
      <c r="G222" s="128" t="s">
        <v>277</v>
      </c>
      <c r="H222" s="133" t="s">
        <v>401</v>
      </c>
      <c r="I222" s="132">
        <v>-1076</v>
      </c>
      <c r="J222" s="134">
        <v>677741</v>
      </c>
    </row>
    <row r="223" spans="1:10" s="19" customFormat="1" ht="28.5">
      <c r="A223" s="122" t="s">
        <v>338</v>
      </c>
      <c r="B223" s="123" t="s">
        <v>339</v>
      </c>
      <c r="C223" s="124" t="s">
        <v>427</v>
      </c>
      <c r="D223" s="125">
        <v>45199</v>
      </c>
      <c r="E223" s="126">
        <v>45181</v>
      </c>
      <c r="F223" s="129" t="s">
        <v>358</v>
      </c>
      <c r="G223" s="128" t="s">
        <v>277</v>
      </c>
      <c r="H223" s="133" t="s">
        <v>401</v>
      </c>
      <c r="I223" s="132">
        <v>-2367.1999999999998</v>
      </c>
      <c r="J223" s="134">
        <v>677741</v>
      </c>
    </row>
    <row r="224" spans="1:10" s="19" customFormat="1" ht="28.5">
      <c r="A224" s="122" t="s">
        <v>338</v>
      </c>
      <c r="B224" s="123" t="s">
        <v>339</v>
      </c>
      <c r="C224" s="124" t="s">
        <v>428</v>
      </c>
      <c r="D224" s="125">
        <v>45199</v>
      </c>
      <c r="E224" s="126">
        <v>45181</v>
      </c>
      <c r="F224" s="127" t="s">
        <v>358</v>
      </c>
      <c r="G224" s="128" t="s">
        <v>277</v>
      </c>
      <c r="H224" s="133" t="s">
        <v>401</v>
      </c>
      <c r="I224" s="132">
        <v>-322.79999999999995</v>
      </c>
      <c r="J224" s="134">
        <v>677741</v>
      </c>
    </row>
    <row r="225" spans="1:10" s="19" customFormat="1" ht="28.5">
      <c r="A225" s="122" t="s">
        <v>338</v>
      </c>
      <c r="B225" s="123" t="s">
        <v>339</v>
      </c>
      <c r="C225" s="124" t="s">
        <v>429</v>
      </c>
      <c r="D225" s="125">
        <v>45199</v>
      </c>
      <c r="E225" s="126">
        <v>45181</v>
      </c>
      <c r="F225" s="127" t="s">
        <v>358</v>
      </c>
      <c r="G225" s="128" t="s">
        <v>277</v>
      </c>
      <c r="H225" s="133" t="s">
        <v>401</v>
      </c>
      <c r="I225" s="132">
        <v>-1264.3</v>
      </c>
      <c r="J225" s="134">
        <v>677741</v>
      </c>
    </row>
    <row r="226" spans="1:10" s="19" customFormat="1" ht="57">
      <c r="A226" s="122" t="s">
        <v>338</v>
      </c>
      <c r="B226" s="123" t="s">
        <v>339</v>
      </c>
      <c r="C226" s="124" t="s">
        <v>430</v>
      </c>
      <c r="D226" s="125">
        <v>45199</v>
      </c>
      <c r="E226" s="126">
        <v>45181</v>
      </c>
      <c r="F226" s="130" t="s">
        <v>358</v>
      </c>
      <c r="G226" s="128" t="s">
        <v>277</v>
      </c>
      <c r="H226" s="133" t="s">
        <v>401</v>
      </c>
      <c r="I226" s="132">
        <v>-1022.1999999999999</v>
      </c>
      <c r="J226" s="134">
        <v>677741</v>
      </c>
    </row>
    <row r="227" spans="1:10" s="19" customFormat="1" ht="28.5">
      <c r="A227" s="122" t="s">
        <v>338</v>
      </c>
      <c r="B227" s="123" t="s">
        <v>339</v>
      </c>
      <c r="C227" s="124" t="s">
        <v>426</v>
      </c>
      <c r="D227" s="125">
        <v>45199</v>
      </c>
      <c r="E227" s="126">
        <v>45181</v>
      </c>
      <c r="F227" s="130" t="s">
        <v>358</v>
      </c>
      <c r="G227" s="128" t="s">
        <v>277</v>
      </c>
      <c r="H227" s="133" t="s">
        <v>401</v>
      </c>
      <c r="I227" s="132">
        <v>-1560.1999999999998</v>
      </c>
      <c r="J227" s="134">
        <v>677741</v>
      </c>
    </row>
    <row r="228" spans="1:10" s="19" customFormat="1" ht="57">
      <c r="A228" s="122" t="s">
        <v>338</v>
      </c>
      <c r="B228" s="123" t="s">
        <v>339</v>
      </c>
      <c r="C228" s="124" t="s">
        <v>431</v>
      </c>
      <c r="D228" s="125">
        <v>45199</v>
      </c>
      <c r="E228" s="126">
        <v>45181</v>
      </c>
      <c r="F228" s="130" t="s">
        <v>358</v>
      </c>
      <c r="G228" s="128" t="s">
        <v>277</v>
      </c>
      <c r="H228" s="133" t="s">
        <v>401</v>
      </c>
      <c r="I228" s="132">
        <v>-538</v>
      </c>
      <c r="J228" s="134">
        <v>677741</v>
      </c>
    </row>
    <row r="229" spans="1:10" s="19" customFormat="1" ht="57">
      <c r="A229" s="122" t="s">
        <v>338</v>
      </c>
      <c r="B229" s="123" t="s">
        <v>339</v>
      </c>
      <c r="C229" s="124" t="s">
        <v>431</v>
      </c>
      <c r="D229" s="125">
        <v>45199</v>
      </c>
      <c r="E229" s="126">
        <v>45181</v>
      </c>
      <c r="F229" s="130" t="s">
        <v>358</v>
      </c>
      <c r="G229" s="128" t="s">
        <v>277</v>
      </c>
      <c r="H229" s="133" t="s">
        <v>401</v>
      </c>
      <c r="I229" s="132">
        <v>-4000</v>
      </c>
      <c r="J229" s="134">
        <v>731901</v>
      </c>
    </row>
    <row r="230" spans="1:10" s="19" customFormat="1" ht="57">
      <c r="A230" s="122" t="s">
        <v>338</v>
      </c>
      <c r="B230" s="123" t="s">
        <v>339</v>
      </c>
      <c r="C230" s="124" t="s">
        <v>431</v>
      </c>
      <c r="D230" s="125">
        <v>45199</v>
      </c>
      <c r="E230" s="126">
        <v>45181</v>
      </c>
      <c r="F230" s="130" t="s">
        <v>358</v>
      </c>
      <c r="G230" s="128" t="s">
        <v>277</v>
      </c>
      <c r="H230" s="133" t="s">
        <v>401</v>
      </c>
      <c r="I230" s="132">
        <v>-2000</v>
      </c>
      <c r="J230" s="134">
        <v>731915</v>
      </c>
    </row>
    <row r="231" spans="1:10" s="19" customFormat="1" ht="28.5">
      <c r="A231" s="122" t="s">
        <v>338</v>
      </c>
      <c r="B231" s="123" t="s">
        <v>339</v>
      </c>
      <c r="C231" s="124" t="s">
        <v>340</v>
      </c>
      <c r="D231" s="125">
        <v>45199</v>
      </c>
      <c r="E231" s="126">
        <v>45182</v>
      </c>
      <c r="F231" s="131"/>
      <c r="G231" s="128" t="s">
        <v>327</v>
      </c>
      <c r="H231" s="133" t="s">
        <v>538</v>
      </c>
      <c r="I231" s="132">
        <v>17617.349999999999</v>
      </c>
      <c r="J231" s="134"/>
    </row>
    <row r="232" spans="1:10" s="19" customFormat="1" ht="28.5">
      <c r="A232" s="122" t="s">
        <v>338</v>
      </c>
      <c r="B232" s="123" t="s">
        <v>339</v>
      </c>
      <c r="C232" s="124" t="s">
        <v>255</v>
      </c>
      <c r="D232" s="125">
        <v>45169</v>
      </c>
      <c r="E232" s="126">
        <v>45182</v>
      </c>
      <c r="F232" s="130" t="s">
        <v>508</v>
      </c>
      <c r="G232" s="128" t="s">
        <v>277</v>
      </c>
      <c r="H232" s="133" t="s">
        <v>541</v>
      </c>
      <c r="I232" s="132">
        <v>-25.26</v>
      </c>
      <c r="J232" s="134">
        <v>525</v>
      </c>
    </row>
    <row r="233" spans="1:10" s="19" customFormat="1" ht="28.5">
      <c r="A233" s="122" t="s">
        <v>338</v>
      </c>
      <c r="B233" s="123" t="s">
        <v>339</v>
      </c>
      <c r="C233" s="124" t="s">
        <v>255</v>
      </c>
      <c r="D233" s="125">
        <v>45169</v>
      </c>
      <c r="E233" s="126">
        <v>45182</v>
      </c>
      <c r="F233" s="131" t="s">
        <v>359</v>
      </c>
      <c r="G233" s="128" t="s">
        <v>277</v>
      </c>
      <c r="H233" s="133" t="s">
        <v>402</v>
      </c>
      <c r="I233" s="132">
        <v>-85.59</v>
      </c>
      <c r="J233" s="134">
        <v>391738</v>
      </c>
    </row>
    <row r="234" spans="1:10" s="19" customFormat="1" ht="28.5">
      <c r="A234" s="122" t="s">
        <v>338</v>
      </c>
      <c r="B234" s="123" t="s">
        <v>339</v>
      </c>
      <c r="C234" s="124" t="s">
        <v>255</v>
      </c>
      <c r="D234" s="125">
        <v>45169</v>
      </c>
      <c r="E234" s="126">
        <v>45182</v>
      </c>
      <c r="F234" s="130" t="s">
        <v>359</v>
      </c>
      <c r="G234" s="128" t="s">
        <v>277</v>
      </c>
      <c r="H234" s="133" t="s">
        <v>402</v>
      </c>
      <c r="I234" s="132">
        <v>-107.31</v>
      </c>
      <c r="J234" s="134">
        <v>392378</v>
      </c>
    </row>
    <row r="235" spans="1:10" s="19" customFormat="1" ht="28.5">
      <c r="A235" s="122" t="s">
        <v>338</v>
      </c>
      <c r="B235" s="123" t="s">
        <v>339</v>
      </c>
      <c r="C235" s="124" t="s">
        <v>255</v>
      </c>
      <c r="D235" s="125">
        <v>45169</v>
      </c>
      <c r="E235" s="126">
        <v>45182</v>
      </c>
      <c r="F235" s="130" t="s">
        <v>359</v>
      </c>
      <c r="G235" s="128" t="s">
        <v>277</v>
      </c>
      <c r="H235" s="133" t="s">
        <v>402</v>
      </c>
      <c r="I235" s="132">
        <v>-70.33</v>
      </c>
      <c r="J235" s="134">
        <v>393442</v>
      </c>
    </row>
    <row r="236" spans="1:10" s="19" customFormat="1" ht="28.5">
      <c r="A236" s="122" t="s">
        <v>338</v>
      </c>
      <c r="B236" s="123" t="s">
        <v>339</v>
      </c>
      <c r="C236" s="124" t="s">
        <v>255</v>
      </c>
      <c r="D236" s="125">
        <v>45169</v>
      </c>
      <c r="E236" s="126">
        <v>45182</v>
      </c>
      <c r="F236" s="130" t="s">
        <v>359</v>
      </c>
      <c r="G236" s="128" t="s">
        <v>277</v>
      </c>
      <c r="H236" s="133" t="s">
        <v>402</v>
      </c>
      <c r="I236" s="132">
        <v>-70.33</v>
      </c>
      <c r="J236" s="134">
        <v>393727</v>
      </c>
    </row>
    <row r="237" spans="1:10" s="19" customFormat="1" ht="28.5">
      <c r="A237" s="122" t="s">
        <v>338</v>
      </c>
      <c r="B237" s="123" t="s">
        <v>339</v>
      </c>
      <c r="C237" s="124" t="s">
        <v>425</v>
      </c>
      <c r="D237" s="125">
        <v>45199</v>
      </c>
      <c r="E237" s="126">
        <v>45182</v>
      </c>
      <c r="F237" s="127">
        <v>115</v>
      </c>
      <c r="G237" s="128" t="s">
        <v>24</v>
      </c>
      <c r="H237" s="133" t="s">
        <v>393</v>
      </c>
      <c r="I237" s="132">
        <v>-2886.15</v>
      </c>
      <c r="J237" s="134"/>
    </row>
    <row r="238" spans="1:10" s="19" customFormat="1" ht="28.5">
      <c r="A238" s="122" t="s">
        <v>338</v>
      </c>
      <c r="B238" s="123" t="s">
        <v>339</v>
      </c>
      <c r="C238" s="124" t="s">
        <v>425</v>
      </c>
      <c r="D238" s="125">
        <v>45199</v>
      </c>
      <c r="E238" s="126">
        <v>45182</v>
      </c>
      <c r="F238" s="130"/>
      <c r="G238" s="128" t="s">
        <v>381</v>
      </c>
      <c r="H238" s="133" t="s">
        <v>542</v>
      </c>
      <c r="I238" s="132">
        <v>-12002.21</v>
      </c>
      <c r="J238" s="134"/>
    </row>
    <row r="239" spans="1:10" s="19" customFormat="1" ht="28.5">
      <c r="A239" s="122" t="s">
        <v>338</v>
      </c>
      <c r="B239" s="123" t="s">
        <v>339</v>
      </c>
      <c r="C239" s="124" t="s">
        <v>425</v>
      </c>
      <c r="D239" s="125">
        <v>45199</v>
      </c>
      <c r="E239" s="126">
        <v>45182</v>
      </c>
      <c r="F239" s="130"/>
      <c r="G239" s="128" t="s">
        <v>381</v>
      </c>
      <c r="H239" s="133" t="s">
        <v>543</v>
      </c>
      <c r="I239" s="132">
        <v>-2728.99</v>
      </c>
      <c r="J239" s="134"/>
    </row>
    <row r="240" spans="1:10" s="19" customFormat="1" ht="28.5">
      <c r="A240" s="122" t="s">
        <v>338</v>
      </c>
      <c r="B240" s="123" t="s">
        <v>339</v>
      </c>
      <c r="C240" s="124" t="s">
        <v>425</v>
      </c>
      <c r="D240" s="125">
        <v>45199</v>
      </c>
      <c r="E240" s="126">
        <v>45182</v>
      </c>
      <c r="F240" s="127"/>
      <c r="G240" s="128" t="s">
        <v>327</v>
      </c>
      <c r="H240" s="133" t="s">
        <v>538</v>
      </c>
      <c r="I240" s="132">
        <v>-17617.349999999999</v>
      </c>
      <c r="J240" s="134"/>
    </row>
    <row r="241" spans="1:10" s="19" customFormat="1" ht="42.75">
      <c r="A241" s="122" t="s">
        <v>338</v>
      </c>
      <c r="B241" s="123" t="s">
        <v>339</v>
      </c>
      <c r="C241" s="124" t="s">
        <v>255</v>
      </c>
      <c r="D241" s="125">
        <v>45199</v>
      </c>
      <c r="E241" s="126">
        <v>45183</v>
      </c>
      <c r="F241" s="127" t="s">
        <v>484</v>
      </c>
      <c r="G241" s="128" t="s">
        <v>277</v>
      </c>
      <c r="H241" s="133" t="s">
        <v>468</v>
      </c>
      <c r="I241" s="132">
        <v>-12.73</v>
      </c>
      <c r="J241" s="134">
        <v>2386</v>
      </c>
    </row>
    <row r="242" spans="1:10" s="19" customFormat="1" ht="42.75">
      <c r="A242" s="122" t="s">
        <v>338</v>
      </c>
      <c r="B242" s="123" t="s">
        <v>339</v>
      </c>
      <c r="C242" s="124" t="s">
        <v>255</v>
      </c>
      <c r="D242" s="125">
        <v>45199</v>
      </c>
      <c r="E242" s="126">
        <v>45183</v>
      </c>
      <c r="F242" s="127" t="s">
        <v>357</v>
      </c>
      <c r="G242" s="128" t="s">
        <v>379</v>
      </c>
      <c r="H242" s="133" t="s">
        <v>400</v>
      </c>
      <c r="I242" s="132">
        <v>-77.97</v>
      </c>
      <c r="J242" s="134">
        <v>62</v>
      </c>
    </row>
    <row r="243" spans="1:10" s="19" customFormat="1" ht="28.5">
      <c r="A243" s="122" t="s">
        <v>338</v>
      </c>
      <c r="B243" s="123" t="s">
        <v>339</v>
      </c>
      <c r="C243" s="124" t="s">
        <v>255</v>
      </c>
      <c r="D243" s="125">
        <v>45199</v>
      </c>
      <c r="E243" s="126">
        <v>45183</v>
      </c>
      <c r="F243" s="127" t="s">
        <v>356</v>
      </c>
      <c r="G243" s="128" t="s">
        <v>277</v>
      </c>
      <c r="H243" s="133" t="s">
        <v>399</v>
      </c>
      <c r="I243" s="132">
        <v>-124.81</v>
      </c>
      <c r="J243" s="134">
        <v>3</v>
      </c>
    </row>
    <row r="244" spans="1:10" s="19" customFormat="1" ht="28.5">
      <c r="A244" s="122" t="s">
        <v>338</v>
      </c>
      <c r="B244" s="123" t="s">
        <v>339</v>
      </c>
      <c r="C244" s="124" t="s">
        <v>255</v>
      </c>
      <c r="D244" s="125">
        <v>45169</v>
      </c>
      <c r="E244" s="126">
        <v>45183</v>
      </c>
      <c r="F244" s="127" t="s">
        <v>333</v>
      </c>
      <c r="G244" s="128" t="s">
        <v>277</v>
      </c>
      <c r="H244" s="133" t="s">
        <v>337</v>
      </c>
      <c r="I244" s="132">
        <v>-110.82</v>
      </c>
      <c r="J244" s="134">
        <v>388280</v>
      </c>
    </row>
    <row r="245" spans="1:10" s="19" customFormat="1" ht="28.5">
      <c r="A245" s="122" t="s">
        <v>338</v>
      </c>
      <c r="B245" s="123" t="s">
        <v>339</v>
      </c>
      <c r="C245" s="124" t="s">
        <v>255</v>
      </c>
      <c r="D245" s="125">
        <v>45169</v>
      </c>
      <c r="E245" s="126">
        <v>45183</v>
      </c>
      <c r="F245" s="127" t="s">
        <v>489</v>
      </c>
      <c r="G245" s="128" t="s">
        <v>277</v>
      </c>
      <c r="H245" s="133" t="s">
        <v>476</v>
      </c>
      <c r="I245" s="132">
        <v>-60.6</v>
      </c>
      <c r="J245" s="134">
        <v>30653</v>
      </c>
    </row>
    <row r="246" spans="1:10" s="19" customFormat="1" ht="42.75">
      <c r="A246" s="122" t="s">
        <v>338</v>
      </c>
      <c r="B246" s="123" t="s">
        <v>339</v>
      </c>
      <c r="C246" s="124" t="s">
        <v>429</v>
      </c>
      <c r="D246" s="125">
        <v>45199</v>
      </c>
      <c r="E246" s="126">
        <v>45183</v>
      </c>
      <c r="F246" s="127" t="s">
        <v>509</v>
      </c>
      <c r="G246" s="128" t="s">
        <v>277</v>
      </c>
      <c r="H246" s="133" t="s">
        <v>544</v>
      </c>
      <c r="I246" s="132">
        <v>-639.5</v>
      </c>
      <c r="J246" s="134">
        <v>880</v>
      </c>
    </row>
    <row r="247" spans="1:10" s="19" customFormat="1" ht="42.75">
      <c r="A247" s="122" t="s">
        <v>338</v>
      </c>
      <c r="B247" s="123" t="s">
        <v>339</v>
      </c>
      <c r="C247" s="124" t="s">
        <v>429</v>
      </c>
      <c r="D247" s="125">
        <v>45199</v>
      </c>
      <c r="E247" s="126">
        <v>45183</v>
      </c>
      <c r="F247" s="129" t="s">
        <v>510</v>
      </c>
      <c r="G247" s="128" t="s">
        <v>277</v>
      </c>
      <c r="H247" s="133" t="s">
        <v>545</v>
      </c>
      <c r="I247" s="132">
        <v>-23258.89</v>
      </c>
      <c r="J247" s="134">
        <v>663500</v>
      </c>
    </row>
    <row r="248" spans="1:10" s="19" customFormat="1" ht="28.5">
      <c r="A248" s="122" t="s">
        <v>338</v>
      </c>
      <c r="B248" s="123" t="s">
        <v>339</v>
      </c>
      <c r="C248" s="124" t="s">
        <v>429</v>
      </c>
      <c r="D248" s="125">
        <v>45169</v>
      </c>
      <c r="E248" s="126">
        <v>45183</v>
      </c>
      <c r="F248" s="127" t="s">
        <v>331</v>
      </c>
      <c r="G248" s="128" t="s">
        <v>277</v>
      </c>
      <c r="H248" s="133" t="s">
        <v>335</v>
      </c>
      <c r="I248" s="132">
        <v>-84</v>
      </c>
      <c r="J248" s="134">
        <v>12536</v>
      </c>
    </row>
    <row r="249" spans="1:10" s="19" customFormat="1" ht="28.5">
      <c r="A249" s="122" t="s">
        <v>338</v>
      </c>
      <c r="B249" s="123" t="s">
        <v>339</v>
      </c>
      <c r="C249" s="124" t="s">
        <v>427</v>
      </c>
      <c r="D249" s="125">
        <v>45169</v>
      </c>
      <c r="E249" s="126">
        <v>45183</v>
      </c>
      <c r="F249" s="127" t="s">
        <v>442</v>
      </c>
      <c r="G249" s="128" t="s">
        <v>277</v>
      </c>
      <c r="H249" s="133" t="s">
        <v>459</v>
      </c>
      <c r="I249" s="132">
        <v>-357.4</v>
      </c>
      <c r="J249" s="134">
        <v>16761</v>
      </c>
    </row>
    <row r="250" spans="1:10" s="19" customFormat="1" ht="28.5">
      <c r="A250" s="122" t="s">
        <v>338</v>
      </c>
      <c r="B250" s="123" t="s">
        <v>339</v>
      </c>
      <c r="C250" s="124" t="s">
        <v>255</v>
      </c>
      <c r="D250" s="125">
        <v>45169</v>
      </c>
      <c r="E250" s="126">
        <v>45183</v>
      </c>
      <c r="F250" s="127">
        <v>8301</v>
      </c>
      <c r="G250" s="128" t="s">
        <v>380</v>
      </c>
      <c r="H250" s="133" t="s">
        <v>407</v>
      </c>
      <c r="I250" s="132">
        <v>-666.31</v>
      </c>
      <c r="J250" s="134"/>
    </row>
    <row r="251" spans="1:10" s="19" customFormat="1" ht="28.5">
      <c r="A251" s="122" t="s">
        <v>338</v>
      </c>
      <c r="B251" s="123" t="s">
        <v>339</v>
      </c>
      <c r="C251" s="124" t="s">
        <v>425</v>
      </c>
      <c r="D251" s="125">
        <v>45169</v>
      </c>
      <c r="E251" s="126">
        <v>45183</v>
      </c>
      <c r="F251" s="127">
        <v>8301</v>
      </c>
      <c r="G251" s="128" t="s">
        <v>380</v>
      </c>
      <c r="H251" s="133" t="s">
        <v>407</v>
      </c>
      <c r="I251" s="132">
        <v>-265.44</v>
      </c>
      <c r="J251" s="134"/>
    </row>
    <row r="252" spans="1:10" s="19" customFormat="1" ht="28.5">
      <c r="A252" s="122" t="s">
        <v>338</v>
      </c>
      <c r="B252" s="123" t="s">
        <v>339</v>
      </c>
      <c r="C252" s="124" t="s">
        <v>425</v>
      </c>
      <c r="D252" s="125">
        <v>45169</v>
      </c>
      <c r="E252" s="126">
        <v>45183</v>
      </c>
      <c r="F252" s="127">
        <v>8301</v>
      </c>
      <c r="G252" s="128" t="s">
        <v>380</v>
      </c>
      <c r="H252" s="133" t="s">
        <v>407</v>
      </c>
      <c r="I252" s="132">
        <v>-1910.2799999999991</v>
      </c>
      <c r="J252" s="134"/>
    </row>
    <row r="253" spans="1:10" s="19" customFormat="1" ht="28.5">
      <c r="A253" s="122" t="s">
        <v>338</v>
      </c>
      <c r="B253" s="123" t="s">
        <v>339</v>
      </c>
      <c r="C253" s="124" t="s">
        <v>426</v>
      </c>
      <c r="D253" s="125">
        <v>45169</v>
      </c>
      <c r="E253" s="126">
        <v>45183</v>
      </c>
      <c r="F253" s="127">
        <v>8301</v>
      </c>
      <c r="G253" s="128" t="s">
        <v>380</v>
      </c>
      <c r="H253" s="133" t="s">
        <v>407</v>
      </c>
      <c r="I253" s="132">
        <v>-1107.67</v>
      </c>
      <c r="J253" s="134"/>
    </row>
    <row r="254" spans="1:10" s="19" customFormat="1" ht="28.5">
      <c r="A254" s="122" t="s">
        <v>338</v>
      </c>
      <c r="B254" s="123" t="s">
        <v>339</v>
      </c>
      <c r="C254" s="124" t="s">
        <v>427</v>
      </c>
      <c r="D254" s="125">
        <v>45169</v>
      </c>
      <c r="E254" s="126">
        <v>45183</v>
      </c>
      <c r="F254" s="127">
        <v>8301</v>
      </c>
      <c r="G254" s="128" t="s">
        <v>380</v>
      </c>
      <c r="H254" s="133" t="s">
        <v>407</v>
      </c>
      <c r="I254" s="132">
        <v>-1879.2499999999998</v>
      </c>
      <c r="J254" s="134"/>
    </row>
    <row r="255" spans="1:10" s="19" customFormat="1" ht="28.5">
      <c r="A255" s="122" t="s">
        <v>338</v>
      </c>
      <c r="B255" s="123" t="s">
        <v>339</v>
      </c>
      <c r="C255" s="124" t="s">
        <v>428</v>
      </c>
      <c r="D255" s="125">
        <v>45169</v>
      </c>
      <c r="E255" s="126">
        <v>45183</v>
      </c>
      <c r="F255" s="130">
        <v>8301</v>
      </c>
      <c r="G255" s="128" t="s">
        <v>380</v>
      </c>
      <c r="H255" s="133" t="s">
        <v>407</v>
      </c>
      <c r="I255" s="132">
        <v>-984.99000000000024</v>
      </c>
      <c r="J255" s="134"/>
    </row>
    <row r="256" spans="1:10" s="19" customFormat="1" ht="28.5">
      <c r="A256" s="122" t="s">
        <v>338</v>
      </c>
      <c r="B256" s="123" t="s">
        <v>339</v>
      </c>
      <c r="C256" s="124" t="s">
        <v>429</v>
      </c>
      <c r="D256" s="125">
        <v>45169</v>
      </c>
      <c r="E256" s="126">
        <v>45183</v>
      </c>
      <c r="F256" s="130">
        <v>8301</v>
      </c>
      <c r="G256" s="128" t="s">
        <v>380</v>
      </c>
      <c r="H256" s="133" t="s">
        <v>407</v>
      </c>
      <c r="I256" s="132">
        <v>-1027.71</v>
      </c>
      <c r="J256" s="134"/>
    </row>
    <row r="257" spans="1:10" s="19" customFormat="1" ht="57">
      <c r="A257" s="122" t="s">
        <v>338</v>
      </c>
      <c r="B257" s="123" t="s">
        <v>339</v>
      </c>
      <c r="C257" s="124" t="s">
        <v>430</v>
      </c>
      <c r="D257" s="125">
        <v>45169</v>
      </c>
      <c r="E257" s="126">
        <v>45183</v>
      </c>
      <c r="F257" s="130">
        <v>8301</v>
      </c>
      <c r="G257" s="128" t="s">
        <v>380</v>
      </c>
      <c r="H257" s="133" t="s">
        <v>407</v>
      </c>
      <c r="I257" s="132">
        <v>-399.01000000000005</v>
      </c>
      <c r="J257" s="134"/>
    </row>
    <row r="258" spans="1:10" s="19" customFormat="1" ht="28.5">
      <c r="A258" s="122" t="s">
        <v>338</v>
      </c>
      <c r="B258" s="123" t="s">
        <v>339</v>
      </c>
      <c r="C258" s="124" t="s">
        <v>426</v>
      </c>
      <c r="D258" s="125">
        <v>45169</v>
      </c>
      <c r="E258" s="126">
        <v>45183</v>
      </c>
      <c r="F258" s="130">
        <v>8301</v>
      </c>
      <c r="G258" s="128" t="s">
        <v>380</v>
      </c>
      <c r="H258" s="133" t="s">
        <v>407</v>
      </c>
      <c r="I258" s="132">
        <v>-610.96999999999991</v>
      </c>
      <c r="J258" s="134"/>
    </row>
    <row r="259" spans="1:10" s="19" customFormat="1" ht="57">
      <c r="A259" s="122" t="s">
        <v>338</v>
      </c>
      <c r="B259" s="123" t="s">
        <v>339</v>
      </c>
      <c r="C259" s="124" t="s">
        <v>431</v>
      </c>
      <c r="D259" s="125">
        <v>45169</v>
      </c>
      <c r="E259" s="126">
        <v>45183</v>
      </c>
      <c r="F259" s="130">
        <v>8301</v>
      </c>
      <c r="G259" s="128" t="s">
        <v>380</v>
      </c>
      <c r="H259" s="133" t="s">
        <v>407</v>
      </c>
      <c r="I259" s="132">
        <v>-660.66</v>
      </c>
      <c r="J259" s="134"/>
    </row>
    <row r="260" spans="1:10" s="19" customFormat="1" ht="28.5">
      <c r="A260" s="122" t="s">
        <v>338</v>
      </c>
      <c r="B260" s="123" t="s">
        <v>339</v>
      </c>
      <c r="C260" s="124" t="s">
        <v>426</v>
      </c>
      <c r="D260" s="125">
        <v>45199</v>
      </c>
      <c r="E260" s="126">
        <v>45183</v>
      </c>
      <c r="F260" s="131" t="s">
        <v>326</v>
      </c>
      <c r="G260" s="128" t="s">
        <v>328</v>
      </c>
      <c r="H260" s="133" t="s">
        <v>329</v>
      </c>
      <c r="I260" s="132">
        <v>-30.1</v>
      </c>
      <c r="J260" s="134"/>
    </row>
    <row r="261" spans="1:10" s="19" customFormat="1" ht="28.5">
      <c r="A261" s="122" t="s">
        <v>338</v>
      </c>
      <c r="B261" s="123" t="s">
        <v>339</v>
      </c>
      <c r="C261" s="124" t="s">
        <v>427</v>
      </c>
      <c r="D261" s="125">
        <v>45199</v>
      </c>
      <c r="E261" s="126">
        <v>45183</v>
      </c>
      <c r="F261" s="130"/>
      <c r="G261" s="128" t="s">
        <v>379</v>
      </c>
      <c r="H261" s="133" t="s">
        <v>546</v>
      </c>
      <c r="I261" s="132">
        <v>-191.4</v>
      </c>
      <c r="J261" s="134"/>
    </row>
    <row r="262" spans="1:10" s="19" customFormat="1" ht="28.5">
      <c r="A262" s="122" t="s">
        <v>338</v>
      </c>
      <c r="B262" s="123" t="s">
        <v>339</v>
      </c>
      <c r="C262" s="124" t="s">
        <v>255</v>
      </c>
      <c r="D262" s="125">
        <v>45169</v>
      </c>
      <c r="E262" s="126">
        <v>45184</v>
      </c>
      <c r="F262" s="131" t="s">
        <v>363</v>
      </c>
      <c r="G262" s="128" t="s">
        <v>277</v>
      </c>
      <c r="H262" s="133" t="s">
        <v>408</v>
      </c>
      <c r="I262" s="132">
        <v>-3.47</v>
      </c>
      <c r="J262" s="134">
        <v>60512869</v>
      </c>
    </row>
    <row r="263" spans="1:10" s="19" customFormat="1" ht="28.5">
      <c r="A263" s="122" t="s">
        <v>338</v>
      </c>
      <c r="B263" s="123" t="s">
        <v>339</v>
      </c>
      <c r="C263" s="124" t="s">
        <v>255</v>
      </c>
      <c r="D263" s="125">
        <v>45199</v>
      </c>
      <c r="E263" s="126">
        <v>45184</v>
      </c>
      <c r="F263" s="130" t="s">
        <v>331</v>
      </c>
      <c r="G263" s="128" t="s">
        <v>277</v>
      </c>
      <c r="H263" s="133" t="s">
        <v>335</v>
      </c>
      <c r="I263" s="132">
        <v>-88.11</v>
      </c>
      <c r="J263" s="134">
        <v>12744</v>
      </c>
    </row>
    <row r="264" spans="1:10" s="19" customFormat="1" ht="28.5">
      <c r="A264" s="122" t="s">
        <v>338</v>
      </c>
      <c r="B264" s="123" t="s">
        <v>339</v>
      </c>
      <c r="C264" s="124" t="s">
        <v>255</v>
      </c>
      <c r="D264" s="125">
        <v>45199</v>
      </c>
      <c r="E264" s="126">
        <v>45184</v>
      </c>
      <c r="F264" s="130" t="s">
        <v>332</v>
      </c>
      <c r="G264" s="128" t="s">
        <v>277</v>
      </c>
      <c r="H264" s="133" t="s">
        <v>336</v>
      </c>
      <c r="I264" s="132">
        <v>-525.78</v>
      </c>
      <c r="J264" s="134">
        <v>3696</v>
      </c>
    </row>
    <row r="265" spans="1:10" s="19" customFormat="1" ht="28.5">
      <c r="A265" s="122" t="s">
        <v>338</v>
      </c>
      <c r="B265" s="123" t="s">
        <v>339</v>
      </c>
      <c r="C265" s="124" t="s">
        <v>255</v>
      </c>
      <c r="D265" s="125">
        <v>45169</v>
      </c>
      <c r="E265" s="126">
        <v>45184</v>
      </c>
      <c r="F265" s="130" t="s">
        <v>511</v>
      </c>
      <c r="G265" s="128" t="s">
        <v>277</v>
      </c>
      <c r="H265" s="133" t="s">
        <v>547</v>
      </c>
      <c r="I265" s="132">
        <v>-12.29</v>
      </c>
      <c r="J265" s="134">
        <v>50355</v>
      </c>
    </row>
    <row r="266" spans="1:10" s="19" customFormat="1" ht="28.5">
      <c r="A266" s="122" t="s">
        <v>338</v>
      </c>
      <c r="B266" s="123" t="s">
        <v>339</v>
      </c>
      <c r="C266" s="124" t="s">
        <v>255</v>
      </c>
      <c r="D266" s="125">
        <v>45169</v>
      </c>
      <c r="E266" s="126">
        <v>45184</v>
      </c>
      <c r="F266" s="127" t="s">
        <v>377</v>
      </c>
      <c r="G266" s="128" t="s">
        <v>328</v>
      </c>
      <c r="H266" s="133" t="s">
        <v>423</v>
      </c>
      <c r="I266" s="132">
        <v>-127.95</v>
      </c>
      <c r="J266" s="134"/>
    </row>
    <row r="267" spans="1:10" s="19" customFormat="1" ht="28.5">
      <c r="A267" s="122" t="s">
        <v>338</v>
      </c>
      <c r="B267" s="123" t="s">
        <v>339</v>
      </c>
      <c r="C267" s="124" t="s">
        <v>425</v>
      </c>
      <c r="D267" s="125">
        <v>45169</v>
      </c>
      <c r="E267" s="126">
        <v>45184</v>
      </c>
      <c r="F267" s="130" t="s">
        <v>377</v>
      </c>
      <c r="G267" s="128" t="s">
        <v>328</v>
      </c>
      <c r="H267" s="133" t="s">
        <v>423</v>
      </c>
      <c r="I267" s="132">
        <v>-17.059999999999999</v>
      </c>
      <c r="J267" s="134"/>
    </row>
    <row r="268" spans="1:10" s="19" customFormat="1" ht="28.5">
      <c r="A268" s="122" t="s">
        <v>338</v>
      </c>
      <c r="B268" s="123" t="s">
        <v>339</v>
      </c>
      <c r="C268" s="124" t="s">
        <v>425</v>
      </c>
      <c r="D268" s="125">
        <v>45169</v>
      </c>
      <c r="E268" s="126">
        <v>45184</v>
      </c>
      <c r="F268" s="130" t="s">
        <v>377</v>
      </c>
      <c r="G268" s="128" t="s">
        <v>328</v>
      </c>
      <c r="H268" s="133" t="s">
        <v>423</v>
      </c>
      <c r="I268" s="132">
        <v>-400.90999999999957</v>
      </c>
      <c r="J268" s="134"/>
    </row>
    <row r="269" spans="1:10" s="19" customFormat="1" ht="28.5">
      <c r="A269" s="122" t="s">
        <v>338</v>
      </c>
      <c r="B269" s="123" t="s">
        <v>339</v>
      </c>
      <c r="C269" s="124" t="s">
        <v>426</v>
      </c>
      <c r="D269" s="125">
        <v>45169</v>
      </c>
      <c r="E269" s="126">
        <v>45184</v>
      </c>
      <c r="F269" s="127" t="s">
        <v>377</v>
      </c>
      <c r="G269" s="128" t="s">
        <v>328</v>
      </c>
      <c r="H269" s="133" t="s">
        <v>423</v>
      </c>
      <c r="I269" s="132">
        <v>-341.19999999999976</v>
      </c>
      <c r="J269" s="134"/>
    </row>
    <row r="270" spans="1:10" s="19" customFormat="1" ht="28.5">
      <c r="A270" s="122" t="s">
        <v>338</v>
      </c>
      <c r="B270" s="123" t="s">
        <v>339</v>
      </c>
      <c r="C270" s="124" t="s">
        <v>427</v>
      </c>
      <c r="D270" s="125">
        <v>45169</v>
      </c>
      <c r="E270" s="126">
        <v>45184</v>
      </c>
      <c r="F270" s="127" t="s">
        <v>377</v>
      </c>
      <c r="G270" s="128" t="s">
        <v>328</v>
      </c>
      <c r="H270" s="133" t="s">
        <v>423</v>
      </c>
      <c r="I270" s="132">
        <v>-400.90999999999957</v>
      </c>
      <c r="J270" s="134"/>
    </row>
    <row r="271" spans="1:10" s="19" customFormat="1" ht="28.5">
      <c r="A271" s="122" t="s">
        <v>338</v>
      </c>
      <c r="B271" s="123" t="s">
        <v>339</v>
      </c>
      <c r="C271" s="124" t="s">
        <v>428</v>
      </c>
      <c r="D271" s="125">
        <v>45169</v>
      </c>
      <c r="E271" s="126">
        <v>45184</v>
      </c>
      <c r="F271" s="127" t="s">
        <v>377</v>
      </c>
      <c r="G271" s="128" t="s">
        <v>328</v>
      </c>
      <c r="H271" s="133" t="s">
        <v>423</v>
      </c>
      <c r="I271" s="132">
        <v>-204.72</v>
      </c>
      <c r="J271" s="134"/>
    </row>
    <row r="272" spans="1:10" s="19" customFormat="1" ht="28.5">
      <c r="A272" s="122" t="s">
        <v>338</v>
      </c>
      <c r="B272" s="123" t="s">
        <v>339</v>
      </c>
      <c r="C272" s="124" t="s">
        <v>429</v>
      </c>
      <c r="D272" s="125">
        <v>45169</v>
      </c>
      <c r="E272" s="126">
        <v>45184</v>
      </c>
      <c r="F272" s="127" t="s">
        <v>377</v>
      </c>
      <c r="G272" s="128" t="s">
        <v>328</v>
      </c>
      <c r="H272" s="133" t="s">
        <v>423</v>
      </c>
      <c r="I272" s="132">
        <v>-230.31</v>
      </c>
      <c r="J272" s="134"/>
    </row>
    <row r="273" spans="1:10" s="19" customFormat="1" ht="57">
      <c r="A273" s="122" t="s">
        <v>338</v>
      </c>
      <c r="B273" s="123" t="s">
        <v>339</v>
      </c>
      <c r="C273" s="124" t="s">
        <v>430</v>
      </c>
      <c r="D273" s="125">
        <v>45169</v>
      </c>
      <c r="E273" s="126">
        <v>45184</v>
      </c>
      <c r="F273" s="127" t="s">
        <v>377</v>
      </c>
      <c r="G273" s="128" t="s">
        <v>328</v>
      </c>
      <c r="H273" s="133" t="s">
        <v>423</v>
      </c>
      <c r="I273" s="132">
        <v>-85.3</v>
      </c>
      <c r="J273" s="134"/>
    </row>
    <row r="274" spans="1:10" s="19" customFormat="1" ht="57">
      <c r="A274" s="122" t="s">
        <v>338</v>
      </c>
      <c r="B274" s="123" t="s">
        <v>339</v>
      </c>
      <c r="C274" s="124" t="s">
        <v>431</v>
      </c>
      <c r="D274" s="125">
        <v>45169</v>
      </c>
      <c r="E274" s="126">
        <v>45184</v>
      </c>
      <c r="F274" s="127" t="s">
        <v>377</v>
      </c>
      <c r="G274" s="128" t="s">
        <v>328</v>
      </c>
      <c r="H274" s="133" t="s">
        <v>423</v>
      </c>
      <c r="I274" s="132">
        <v>-187.66</v>
      </c>
      <c r="J274" s="134"/>
    </row>
    <row r="275" spans="1:10" s="19" customFormat="1" ht="28.5">
      <c r="A275" s="122" t="s">
        <v>338</v>
      </c>
      <c r="B275" s="123" t="s">
        <v>339</v>
      </c>
      <c r="C275" s="124" t="s">
        <v>255</v>
      </c>
      <c r="D275" s="125">
        <v>45169</v>
      </c>
      <c r="E275" s="126">
        <v>45187</v>
      </c>
      <c r="F275" s="127">
        <v>1708</v>
      </c>
      <c r="G275" s="128" t="s">
        <v>380</v>
      </c>
      <c r="H275" s="133" t="s">
        <v>407</v>
      </c>
      <c r="I275" s="132">
        <v>-29.1</v>
      </c>
      <c r="J275" s="134"/>
    </row>
    <row r="276" spans="1:10" s="19" customFormat="1" ht="28.5">
      <c r="A276" s="122" t="s">
        <v>338</v>
      </c>
      <c r="B276" s="123" t="s">
        <v>339</v>
      </c>
      <c r="C276" s="124" t="s">
        <v>255</v>
      </c>
      <c r="D276" s="125">
        <v>45169</v>
      </c>
      <c r="E276" s="126">
        <v>45187</v>
      </c>
      <c r="F276" s="127">
        <v>5952</v>
      </c>
      <c r="G276" s="128" t="s">
        <v>380</v>
      </c>
      <c r="H276" s="133" t="s">
        <v>407</v>
      </c>
      <c r="I276" s="132">
        <v>-145.53</v>
      </c>
      <c r="J276" s="134"/>
    </row>
    <row r="277" spans="1:10" s="19" customFormat="1" ht="28.5">
      <c r="A277" s="122" t="s">
        <v>338</v>
      </c>
      <c r="B277" s="123" t="s">
        <v>339</v>
      </c>
      <c r="C277" s="124" t="s">
        <v>255</v>
      </c>
      <c r="D277" s="125">
        <v>45169</v>
      </c>
      <c r="E277" s="126">
        <v>45187</v>
      </c>
      <c r="F277" s="127" t="s">
        <v>369</v>
      </c>
      <c r="G277" s="128" t="s">
        <v>277</v>
      </c>
      <c r="H277" s="133" t="s">
        <v>415</v>
      </c>
      <c r="I277" s="132">
        <v>-860.67</v>
      </c>
      <c r="J277" s="134">
        <v>11002</v>
      </c>
    </row>
    <row r="278" spans="1:10" s="19" customFormat="1" ht="28.5">
      <c r="A278" s="122" t="s">
        <v>338</v>
      </c>
      <c r="B278" s="123" t="s">
        <v>339</v>
      </c>
      <c r="C278" s="124" t="s">
        <v>255</v>
      </c>
      <c r="D278" s="125">
        <v>45169</v>
      </c>
      <c r="E278" s="126">
        <v>45187</v>
      </c>
      <c r="F278" s="127" t="s">
        <v>370</v>
      </c>
      <c r="G278" s="128" t="s">
        <v>277</v>
      </c>
      <c r="H278" s="133" t="s">
        <v>416</v>
      </c>
      <c r="I278" s="132">
        <v>-78.91</v>
      </c>
      <c r="J278" s="134">
        <v>11114</v>
      </c>
    </row>
    <row r="279" spans="1:10" s="19" customFormat="1" ht="28.5">
      <c r="A279" s="122" t="s">
        <v>338</v>
      </c>
      <c r="B279" s="123" t="s">
        <v>339</v>
      </c>
      <c r="C279" s="124" t="s">
        <v>255</v>
      </c>
      <c r="D279" s="125">
        <v>45169</v>
      </c>
      <c r="E279" s="126">
        <v>45187</v>
      </c>
      <c r="F279" s="127" t="s">
        <v>360</v>
      </c>
      <c r="G279" s="128" t="s">
        <v>277</v>
      </c>
      <c r="H279" s="133" t="s">
        <v>403</v>
      </c>
      <c r="I279" s="132">
        <v>-141.61000000000001</v>
      </c>
      <c r="J279" s="134">
        <v>61307</v>
      </c>
    </row>
    <row r="280" spans="1:10" s="19" customFormat="1" ht="28.5">
      <c r="A280" s="122" t="s">
        <v>338</v>
      </c>
      <c r="B280" s="123" t="s">
        <v>339</v>
      </c>
      <c r="C280" s="124" t="s">
        <v>255</v>
      </c>
      <c r="D280" s="125">
        <v>45199</v>
      </c>
      <c r="E280" s="126">
        <v>45187</v>
      </c>
      <c r="F280" s="127" t="s">
        <v>365</v>
      </c>
      <c r="G280" s="128" t="s">
        <v>277</v>
      </c>
      <c r="H280" s="133" t="s">
        <v>460</v>
      </c>
      <c r="I280" s="132">
        <v>-10.82</v>
      </c>
      <c r="J280" s="134">
        <v>3143</v>
      </c>
    </row>
    <row r="281" spans="1:10" s="19" customFormat="1" ht="28.5">
      <c r="A281" s="122" t="s">
        <v>338</v>
      </c>
      <c r="B281" s="123" t="s">
        <v>339</v>
      </c>
      <c r="C281" s="124" t="s">
        <v>255</v>
      </c>
      <c r="D281" s="125">
        <v>45169</v>
      </c>
      <c r="E281" s="126">
        <v>45187</v>
      </c>
      <c r="F281" s="129" t="s">
        <v>434</v>
      </c>
      <c r="G281" s="128" t="s">
        <v>277</v>
      </c>
      <c r="H281" s="133" t="s">
        <v>451</v>
      </c>
      <c r="I281" s="132">
        <v>-274.13</v>
      </c>
      <c r="J281" s="134" t="s">
        <v>569</v>
      </c>
    </row>
    <row r="282" spans="1:10" s="19" customFormat="1" ht="28.5">
      <c r="A282" s="122" t="s">
        <v>338</v>
      </c>
      <c r="B282" s="123" t="s">
        <v>339</v>
      </c>
      <c r="C282" s="124" t="s">
        <v>425</v>
      </c>
      <c r="D282" s="125">
        <v>45199</v>
      </c>
      <c r="E282" s="126">
        <v>45187</v>
      </c>
      <c r="F282" s="127" t="s">
        <v>512</v>
      </c>
      <c r="G282" s="128" t="s">
        <v>327</v>
      </c>
      <c r="H282" s="133" t="s">
        <v>548</v>
      </c>
      <c r="I282" s="132">
        <v>-2699.08</v>
      </c>
      <c r="J282" s="134"/>
    </row>
    <row r="283" spans="1:10" s="19" customFormat="1" ht="28.5">
      <c r="A283" s="122" t="s">
        <v>338</v>
      </c>
      <c r="B283" s="123" t="s">
        <v>339</v>
      </c>
      <c r="C283" s="124" t="s">
        <v>426</v>
      </c>
      <c r="D283" s="125">
        <v>45169</v>
      </c>
      <c r="E283" s="126">
        <v>45187</v>
      </c>
      <c r="F283" s="127">
        <v>1162</v>
      </c>
      <c r="G283" s="128" t="s">
        <v>380</v>
      </c>
      <c r="H283" s="133" t="s">
        <v>462</v>
      </c>
      <c r="I283" s="132">
        <v>-1101.8800000000001</v>
      </c>
      <c r="J283" s="134"/>
    </row>
    <row r="284" spans="1:10" s="19" customFormat="1" ht="57">
      <c r="A284" s="122" t="s">
        <v>338</v>
      </c>
      <c r="B284" s="123" t="s">
        <v>339</v>
      </c>
      <c r="C284" s="124" t="s">
        <v>431</v>
      </c>
      <c r="D284" s="125">
        <v>45169</v>
      </c>
      <c r="E284" s="126">
        <v>45187</v>
      </c>
      <c r="F284" s="130">
        <v>1162</v>
      </c>
      <c r="G284" s="128" t="s">
        <v>380</v>
      </c>
      <c r="H284" s="133" t="s">
        <v>462</v>
      </c>
      <c r="I284" s="132">
        <v>-3035.97</v>
      </c>
      <c r="J284" s="134"/>
    </row>
    <row r="285" spans="1:10" s="19" customFormat="1" ht="28.5">
      <c r="A285" s="122" t="s">
        <v>338</v>
      </c>
      <c r="B285" s="123" t="s">
        <v>339</v>
      </c>
      <c r="C285" s="124" t="s">
        <v>427</v>
      </c>
      <c r="D285" s="125">
        <v>45169</v>
      </c>
      <c r="E285" s="126">
        <v>45187</v>
      </c>
      <c r="F285" s="130">
        <v>1162</v>
      </c>
      <c r="G285" s="128" t="s">
        <v>380</v>
      </c>
      <c r="H285" s="133" t="s">
        <v>462</v>
      </c>
      <c r="I285" s="132">
        <v>-1101.8800000000001</v>
      </c>
      <c r="J285" s="134"/>
    </row>
    <row r="286" spans="1:10" s="19" customFormat="1" ht="28.5">
      <c r="A286" s="122" t="s">
        <v>338</v>
      </c>
      <c r="B286" s="123" t="s">
        <v>339</v>
      </c>
      <c r="C286" s="124" t="s">
        <v>425</v>
      </c>
      <c r="D286" s="125">
        <v>45169</v>
      </c>
      <c r="E286" s="126">
        <v>45187</v>
      </c>
      <c r="F286" s="130">
        <v>1162</v>
      </c>
      <c r="G286" s="128" t="s">
        <v>380</v>
      </c>
      <c r="H286" s="133" t="s">
        <v>462</v>
      </c>
      <c r="I286" s="132">
        <v>-2192.16</v>
      </c>
      <c r="J286" s="134"/>
    </row>
    <row r="287" spans="1:10" s="19" customFormat="1" ht="28.5">
      <c r="A287" s="122" t="s">
        <v>338</v>
      </c>
      <c r="B287" s="123" t="s">
        <v>339</v>
      </c>
      <c r="C287" s="124" t="s">
        <v>428</v>
      </c>
      <c r="D287" s="125">
        <v>45169</v>
      </c>
      <c r="E287" s="126">
        <v>45187</v>
      </c>
      <c r="F287" s="130">
        <v>1162</v>
      </c>
      <c r="G287" s="128" t="s">
        <v>380</v>
      </c>
      <c r="H287" s="133" t="s">
        <v>462</v>
      </c>
      <c r="I287" s="132">
        <v>-3035.97</v>
      </c>
      <c r="J287" s="134"/>
    </row>
    <row r="288" spans="1:10" s="19" customFormat="1" ht="28.5">
      <c r="A288" s="122" t="s">
        <v>338</v>
      </c>
      <c r="B288" s="123" t="s">
        <v>339</v>
      </c>
      <c r="C288" s="124" t="s">
        <v>429</v>
      </c>
      <c r="D288" s="125">
        <v>45169</v>
      </c>
      <c r="E288" s="126">
        <v>45187</v>
      </c>
      <c r="F288" s="130">
        <v>1162</v>
      </c>
      <c r="G288" s="128" t="s">
        <v>380</v>
      </c>
      <c r="H288" s="133" t="s">
        <v>462</v>
      </c>
      <c r="I288" s="132">
        <v>-1101.8800000000001</v>
      </c>
      <c r="J288" s="134"/>
    </row>
    <row r="289" spans="1:10" s="19" customFormat="1" ht="28.5">
      <c r="A289" s="122" t="s">
        <v>338</v>
      </c>
      <c r="B289" s="123" t="s">
        <v>339</v>
      </c>
      <c r="C289" s="124" t="s">
        <v>425</v>
      </c>
      <c r="D289" s="125">
        <v>45169</v>
      </c>
      <c r="E289" s="126">
        <v>45187</v>
      </c>
      <c r="F289" s="154">
        <v>1162</v>
      </c>
      <c r="G289" s="128" t="s">
        <v>380</v>
      </c>
      <c r="H289" s="133" t="s">
        <v>462</v>
      </c>
      <c r="I289" s="132">
        <v>-287.10000000000002</v>
      </c>
      <c r="J289" s="134"/>
    </row>
    <row r="290" spans="1:10" s="19" customFormat="1" ht="28.5">
      <c r="A290" s="122" t="s">
        <v>338</v>
      </c>
      <c r="B290" s="123" t="s">
        <v>339</v>
      </c>
      <c r="C290" s="124" t="s">
        <v>429</v>
      </c>
      <c r="D290" s="125">
        <v>45169</v>
      </c>
      <c r="E290" s="126">
        <v>45187</v>
      </c>
      <c r="F290" s="154">
        <v>1162</v>
      </c>
      <c r="G290" s="128" t="s">
        <v>380</v>
      </c>
      <c r="H290" s="133" t="s">
        <v>462</v>
      </c>
      <c r="I290" s="132">
        <v>-287.10000000000002</v>
      </c>
      <c r="J290" s="134"/>
    </row>
    <row r="291" spans="1:10" s="19" customFormat="1" ht="28.5">
      <c r="A291" s="122" t="s">
        <v>338</v>
      </c>
      <c r="B291" s="123" t="s">
        <v>339</v>
      </c>
      <c r="C291" s="124" t="s">
        <v>428</v>
      </c>
      <c r="D291" s="125">
        <v>45169</v>
      </c>
      <c r="E291" s="126">
        <v>45187</v>
      </c>
      <c r="F291" s="154">
        <v>1162</v>
      </c>
      <c r="G291" s="128" t="s">
        <v>380</v>
      </c>
      <c r="H291" s="133" t="s">
        <v>462</v>
      </c>
      <c r="I291" s="132">
        <v>-287.10000000000002</v>
      </c>
      <c r="J291" s="134"/>
    </row>
    <row r="292" spans="1:10" s="19" customFormat="1" ht="57">
      <c r="A292" s="122" t="s">
        <v>338</v>
      </c>
      <c r="B292" s="123" t="s">
        <v>339</v>
      </c>
      <c r="C292" s="124" t="s">
        <v>431</v>
      </c>
      <c r="D292" s="125">
        <v>45169</v>
      </c>
      <c r="E292" s="126">
        <v>45187</v>
      </c>
      <c r="F292" s="130">
        <v>1162</v>
      </c>
      <c r="G292" s="128" t="s">
        <v>380</v>
      </c>
      <c r="H292" s="133" t="s">
        <v>462</v>
      </c>
      <c r="I292" s="132">
        <v>-333.3</v>
      </c>
      <c r="J292" s="134"/>
    </row>
    <row r="293" spans="1:10" s="19" customFormat="1" ht="28.5">
      <c r="A293" s="122" t="s">
        <v>338</v>
      </c>
      <c r="B293" s="123" t="s">
        <v>339</v>
      </c>
      <c r="C293" s="124" t="s">
        <v>428</v>
      </c>
      <c r="D293" s="125">
        <v>45169</v>
      </c>
      <c r="E293" s="126">
        <v>45187</v>
      </c>
      <c r="F293" s="130">
        <v>1162</v>
      </c>
      <c r="G293" s="128" t="s">
        <v>380</v>
      </c>
      <c r="H293" s="133" t="s">
        <v>462</v>
      </c>
      <c r="I293" s="132">
        <v>-3322.92</v>
      </c>
      <c r="J293" s="134"/>
    </row>
    <row r="294" spans="1:10" s="19" customFormat="1" ht="28.5">
      <c r="A294" s="122" t="s">
        <v>338</v>
      </c>
      <c r="B294" s="123" t="s">
        <v>339</v>
      </c>
      <c r="C294" s="124" t="s">
        <v>429</v>
      </c>
      <c r="D294" s="125">
        <v>45169</v>
      </c>
      <c r="E294" s="126">
        <v>45187</v>
      </c>
      <c r="F294" s="130">
        <v>1162</v>
      </c>
      <c r="G294" s="128" t="s">
        <v>380</v>
      </c>
      <c r="H294" s="133" t="s">
        <v>462</v>
      </c>
      <c r="I294" s="132">
        <v>-3322.92</v>
      </c>
      <c r="J294" s="134"/>
    </row>
    <row r="295" spans="1:10" s="19" customFormat="1" ht="28.5">
      <c r="A295" s="122" t="s">
        <v>338</v>
      </c>
      <c r="B295" s="123" t="s">
        <v>339</v>
      </c>
      <c r="C295" s="124" t="s">
        <v>425</v>
      </c>
      <c r="D295" s="125">
        <v>45169</v>
      </c>
      <c r="E295" s="126">
        <v>45187</v>
      </c>
      <c r="F295" s="127">
        <v>1162</v>
      </c>
      <c r="G295" s="128" t="s">
        <v>380</v>
      </c>
      <c r="H295" s="133" t="s">
        <v>462</v>
      </c>
      <c r="I295" s="132">
        <v>-3322.92</v>
      </c>
      <c r="J295" s="134"/>
    </row>
    <row r="296" spans="1:10" s="19" customFormat="1" ht="28.5">
      <c r="A296" s="122" t="s">
        <v>338</v>
      </c>
      <c r="B296" s="123" t="s">
        <v>339</v>
      </c>
      <c r="C296" s="124" t="s">
        <v>427</v>
      </c>
      <c r="D296" s="125">
        <v>45169</v>
      </c>
      <c r="E296" s="126">
        <v>45187</v>
      </c>
      <c r="F296" s="130">
        <v>1162</v>
      </c>
      <c r="G296" s="128" t="s">
        <v>380</v>
      </c>
      <c r="H296" s="133" t="s">
        <v>462</v>
      </c>
      <c r="I296" s="132">
        <v>-3322.92</v>
      </c>
      <c r="J296" s="134"/>
    </row>
    <row r="297" spans="1:10" s="19" customFormat="1" ht="28.5">
      <c r="A297" s="122" t="s">
        <v>338</v>
      </c>
      <c r="B297" s="123" t="s">
        <v>339</v>
      </c>
      <c r="C297" s="124" t="s">
        <v>426</v>
      </c>
      <c r="D297" s="125">
        <v>45169</v>
      </c>
      <c r="E297" s="126">
        <v>45187</v>
      </c>
      <c r="F297" s="127">
        <v>1162</v>
      </c>
      <c r="G297" s="128" t="s">
        <v>380</v>
      </c>
      <c r="H297" s="133" t="s">
        <v>462</v>
      </c>
      <c r="I297" s="132">
        <v>-3322.92</v>
      </c>
      <c r="J297" s="134"/>
    </row>
    <row r="298" spans="1:10" s="19" customFormat="1" ht="57">
      <c r="A298" s="122" t="s">
        <v>338</v>
      </c>
      <c r="B298" s="123" t="s">
        <v>339</v>
      </c>
      <c r="C298" s="124" t="s">
        <v>431</v>
      </c>
      <c r="D298" s="125">
        <v>45169</v>
      </c>
      <c r="E298" s="126">
        <v>45187</v>
      </c>
      <c r="F298" s="127">
        <v>1162</v>
      </c>
      <c r="G298" s="128" t="s">
        <v>380</v>
      </c>
      <c r="H298" s="133" t="s">
        <v>462</v>
      </c>
      <c r="I298" s="132">
        <v>-3322.92</v>
      </c>
      <c r="J298" s="134"/>
    </row>
    <row r="299" spans="1:10" s="19" customFormat="1" ht="57">
      <c r="A299" s="122" t="s">
        <v>338</v>
      </c>
      <c r="B299" s="123" t="s">
        <v>339</v>
      </c>
      <c r="C299" s="124" t="s">
        <v>431</v>
      </c>
      <c r="D299" s="125">
        <v>45169</v>
      </c>
      <c r="E299" s="126">
        <v>45187</v>
      </c>
      <c r="F299" s="127" t="s">
        <v>486</v>
      </c>
      <c r="G299" s="128" t="s">
        <v>277</v>
      </c>
      <c r="H299" s="133" t="s">
        <v>470</v>
      </c>
      <c r="I299" s="132">
        <v>-360</v>
      </c>
      <c r="J299" s="134">
        <v>4290</v>
      </c>
    </row>
    <row r="300" spans="1:10" s="19" customFormat="1" ht="28.5">
      <c r="A300" s="122" t="s">
        <v>338</v>
      </c>
      <c r="B300" s="123" t="s">
        <v>339</v>
      </c>
      <c r="C300" s="124" t="s">
        <v>426</v>
      </c>
      <c r="D300" s="125">
        <v>45169</v>
      </c>
      <c r="E300" s="126">
        <v>45187</v>
      </c>
      <c r="F300" s="127">
        <v>1708</v>
      </c>
      <c r="G300" s="128" t="s">
        <v>380</v>
      </c>
      <c r="H300" s="133" t="s">
        <v>407</v>
      </c>
      <c r="I300" s="132">
        <v>-41.18</v>
      </c>
      <c r="J300" s="134"/>
    </row>
    <row r="301" spans="1:10" s="19" customFormat="1" ht="28.5">
      <c r="A301" s="122" t="s">
        <v>338</v>
      </c>
      <c r="B301" s="123" t="s">
        <v>339</v>
      </c>
      <c r="C301" s="124" t="s">
        <v>428</v>
      </c>
      <c r="D301" s="125">
        <v>45169</v>
      </c>
      <c r="E301" s="126">
        <v>45187</v>
      </c>
      <c r="F301" s="127">
        <v>1708</v>
      </c>
      <c r="G301" s="128" t="s">
        <v>380</v>
      </c>
      <c r="H301" s="133" t="s">
        <v>407</v>
      </c>
      <c r="I301" s="132">
        <v>-26.65</v>
      </c>
      <c r="J301" s="134"/>
    </row>
    <row r="302" spans="1:10" s="19" customFormat="1" ht="28.5">
      <c r="A302" s="122" t="s">
        <v>338</v>
      </c>
      <c r="B302" s="123" t="s">
        <v>339</v>
      </c>
      <c r="C302" s="124" t="s">
        <v>429</v>
      </c>
      <c r="D302" s="125">
        <v>45169</v>
      </c>
      <c r="E302" s="126">
        <v>45187</v>
      </c>
      <c r="F302" s="127">
        <v>1708</v>
      </c>
      <c r="G302" s="128" t="s">
        <v>380</v>
      </c>
      <c r="H302" s="133" t="s">
        <v>407</v>
      </c>
      <c r="I302" s="132">
        <v>-29.07</v>
      </c>
      <c r="J302" s="134"/>
    </row>
    <row r="303" spans="1:10" s="19" customFormat="1" ht="57">
      <c r="A303" s="122" t="s">
        <v>338</v>
      </c>
      <c r="B303" s="123" t="s">
        <v>339</v>
      </c>
      <c r="C303" s="124" t="s">
        <v>431</v>
      </c>
      <c r="D303" s="125">
        <v>45169</v>
      </c>
      <c r="E303" s="126">
        <v>45187</v>
      </c>
      <c r="F303" s="127">
        <v>1708</v>
      </c>
      <c r="G303" s="128" t="s">
        <v>380</v>
      </c>
      <c r="H303" s="133" t="s">
        <v>407</v>
      </c>
      <c r="I303" s="132">
        <v>-14.54</v>
      </c>
      <c r="J303" s="134"/>
    </row>
    <row r="304" spans="1:10" s="19" customFormat="1" ht="28.5">
      <c r="A304" s="122" t="s">
        <v>338</v>
      </c>
      <c r="B304" s="123" t="s">
        <v>339</v>
      </c>
      <c r="C304" s="124" t="s">
        <v>425</v>
      </c>
      <c r="D304" s="125">
        <v>45169</v>
      </c>
      <c r="E304" s="126">
        <v>45187</v>
      </c>
      <c r="F304" s="127">
        <v>1708</v>
      </c>
      <c r="G304" s="128" t="s">
        <v>380</v>
      </c>
      <c r="H304" s="133" t="s">
        <v>407</v>
      </c>
      <c r="I304" s="132">
        <v>-32.79</v>
      </c>
      <c r="J304" s="134"/>
    </row>
    <row r="305" spans="1:10" s="19" customFormat="1" ht="28.5">
      <c r="A305" s="122" t="s">
        <v>338</v>
      </c>
      <c r="B305" s="123" t="s">
        <v>339</v>
      </c>
      <c r="C305" s="124" t="s">
        <v>427</v>
      </c>
      <c r="D305" s="125">
        <v>45169</v>
      </c>
      <c r="E305" s="126">
        <v>45187</v>
      </c>
      <c r="F305" s="127">
        <v>1708</v>
      </c>
      <c r="G305" s="128" t="s">
        <v>380</v>
      </c>
      <c r="H305" s="133" t="s">
        <v>407</v>
      </c>
      <c r="I305" s="132">
        <v>-32.79</v>
      </c>
      <c r="J305" s="134"/>
    </row>
    <row r="306" spans="1:10" s="19" customFormat="1" ht="28.5">
      <c r="A306" s="122" t="s">
        <v>338</v>
      </c>
      <c r="B306" s="123" t="s">
        <v>339</v>
      </c>
      <c r="C306" s="124" t="s">
        <v>426</v>
      </c>
      <c r="D306" s="125">
        <v>45169</v>
      </c>
      <c r="E306" s="126">
        <v>45187</v>
      </c>
      <c r="F306" s="127">
        <v>1708</v>
      </c>
      <c r="G306" s="128" t="s">
        <v>380</v>
      </c>
      <c r="H306" s="133" t="s">
        <v>407</v>
      </c>
      <c r="I306" s="132">
        <v>-39.81</v>
      </c>
      <c r="J306" s="134"/>
    </row>
    <row r="307" spans="1:10" s="19" customFormat="1" ht="28.5">
      <c r="A307" s="122" t="s">
        <v>338</v>
      </c>
      <c r="B307" s="123" t="s">
        <v>339</v>
      </c>
      <c r="C307" s="124" t="s">
        <v>428</v>
      </c>
      <c r="D307" s="125">
        <v>45169</v>
      </c>
      <c r="E307" s="126">
        <v>45187</v>
      </c>
      <c r="F307" s="127">
        <v>1708</v>
      </c>
      <c r="G307" s="128" t="s">
        <v>380</v>
      </c>
      <c r="H307" s="133" t="s">
        <v>407</v>
      </c>
      <c r="I307" s="132">
        <v>-25.76</v>
      </c>
      <c r="J307" s="134"/>
    </row>
    <row r="308" spans="1:10" s="19" customFormat="1" ht="28.5">
      <c r="A308" s="122" t="s">
        <v>338</v>
      </c>
      <c r="B308" s="123" t="s">
        <v>339</v>
      </c>
      <c r="C308" s="124" t="s">
        <v>429</v>
      </c>
      <c r="D308" s="125">
        <v>45169</v>
      </c>
      <c r="E308" s="126">
        <v>45187</v>
      </c>
      <c r="F308" s="127">
        <v>1708</v>
      </c>
      <c r="G308" s="128" t="s">
        <v>380</v>
      </c>
      <c r="H308" s="133" t="s">
        <v>407</v>
      </c>
      <c r="I308" s="132">
        <v>-28.1</v>
      </c>
      <c r="J308" s="134"/>
    </row>
    <row r="309" spans="1:10" s="19" customFormat="1" ht="57">
      <c r="A309" s="122" t="s">
        <v>338</v>
      </c>
      <c r="B309" s="123" t="s">
        <v>339</v>
      </c>
      <c r="C309" s="124" t="s">
        <v>431</v>
      </c>
      <c r="D309" s="125">
        <v>45169</v>
      </c>
      <c r="E309" s="126">
        <v>45187</v>
      </c>
      <c r="F309" s="127">
        <v>1708</v>
      </c>
      <c r="G309" s="128" t="s">
        <v>380</v>
      </c>
      <c r="H309" s="133" t="s">
        <v>407</v>
      </c>
      <c r="I309" s="132">
        <v>-14.05</v>
      </c>
      <c r="J309" s="134"/>
    </row>
    <row r="310" spans="1:10" s="19" customFormat="1" ht="28.5">
      <c r="A310" s="122" t="s">
        <v>338</v>
      </c>
      <c r="B310" s="123" t="s">
        <v>339</v>
      </c>
      <c r="C310" s="124" t="s">
        <v>425</v>
      </c>
      <c r="D310" s="125">
        <v>45169</v>
      </c>
      <c r="E310" s="126">
        <v>45187</v>
      </c>
      <c r="F310" s="127">
        <v>1708</v>
      </c>
      <c r="G310" s="128" t="s">
        <v>380</v>
      </c>
      <c r="H310" s="133" t="s">
        <v>407</v>
      </c>
      <c r="I310" s="132">
        <v>-33.92</v>
      </c>
      <c r="J310" s="134"/>
    </row>
    <row r="311" spans="1:10" s="19" customFormat="1" ht="28.5">
      <c r="A311" s="122" t="s">
        <v>338</v>
      </c>
      <c r="B311" s="123" t="s">
        <v>339</v>
      </c>
      <c r="C311" s="124" t="s">
        <v>427</v>
      </c>
      <c r="D311" s="125">
        <v>45169</v>
      </c>
      <c r="E311" s="126">
        <v>45187</v>
      </c>
      <c r="F311" s="127">
        <v>1708</v>
      </c>
      <c r="G311" s="128" t="s">
        <v>380</v>
      </c>
      <c r="H311" s="133" t="s">
        <v>407</v>
      </c>
      <c r="I311" s="132">
        <v>-33.92</v>
      </c>
      <c r="J311" s="134"/>
    </row>
    <row r="312" spans="1:10" s="19" customFormat="1" ht="28.5">
      <c r="A312" s="122" t="s">
        <v>338</v>
      </c>
      <c r="B312" s="123" t="s">
        <v>339</v>
      </c>
      <c r="C312" s="124" t="s">
        <v>426</v>
      </c>
      <c r="D312" s="125">
        <v>45169</v>
      </c>
      <c r="E312" s="126">
        <v>45187</v>
      </c>
      <c r="F312" s="127">
        <v>1708</v>
      </c>
      <c r="G312" s="128" t="s">
        <v>380</v>
      </c>
      <c r="H312" s="133" t="s">
        <v>407</v>
      </c>
      <c r="I312" s="132">
        <v>-41.18</v>
      </c>
      <c r="J312" s="134"/>
    </row>
    <row r="313" spans="1:10" s="19" customFormat="1" ht="28.5">
      <c r="A313" s="122" t="s">
        <v>338</v>
      </c>
      <c r="B313" s="123" t="s">
        <v>339</v>
      </c>
      <c r="C313" s="124" t="s">
        <v>428</v>
      </c>
      <c r="D313" s="125">
        <v>45169</v>
      </c>
      <c r="E313" s="126">
        <v>45187</v>
      </c>
      <c r="F313" s="127">
        <v>1708</v>
      </c>
      <c r="G313" s="128" t="s">
        <v>380</v>
      </c>
      <c r="H313" s="133" t="s">
        <v>407</v>
      </c>
      <c r="I313" s="132">
        <v>-26.65</v>
      </c>
      <c r="J313" s="134"/>
    </row>
    <row r="314" spans="1:10" s="19" customFormat="1" ht="28.5">
      <c r="A314" s="122" t="s">
        <v>338</v>
      </c>
      <c r="B314" s="123" t="s">
        <v>339</v>
      </c>
      <c r="C314" s="124" t="s">
        <v>429</v>
      </c>
      <c r="D314" s="125">
        <v>45169</v>
      </c>
      <c r="E314" s="126">
        <v>45187</v>
      </c>
      <c r="F314" s="127">
        <v>1708</v>
      </c>
      <c r="G314" s="128" t="s">
        <v>380</v>
      </c>
      <c r="H314" s="133" t="s">
        <v>407</v>
      </c>
      <c r="I314" s="132">
        <v>-29.07</v>
      </c>
      <c r="J314" s="134"/>
    </row>
    <row r="315" spans="1:10" s="19" customFormat="1" ht="57">
      <c r="A315" s="122" t="s">
        <v>338</v>
      </c>
      <c r="B315" s="123" t="s">
        <v>339</v>
      </c>
      <c r="C315" s="124" t="s">
        <v>431</v>
      </c>
      <c r="D315" s="125">
        <v>45169</v>
      </c>
      <c r="E315" s="126">
        <v>45187</v>
      </c>
      <c r="F315" s="127">
        <v>1708</v>
      </c>
      <c r="G315" s="128" t="s">
        <v>380</v>
      </c>
      <c r="H315" s="133" t="s">
        <v>407</v>
      </c>
      <c r="I315" s="132">
        <v>-14.54</v>
      </c>
      <c r="J315" s="134"/>
    </row>
    <row r="316" spans="1:10" s="19" customFormat="1" ht="28.5">
      <c r="A316" s="122" t="s">
        <v>338</v>
      </c>
      <c r="B316" s="123" t="s">
        <v>339</v>
      </c>
      <c r="C316" s="124" t="s">
        <v>425</v>
      </c>
      <c r="D316" s="125">
        <v>45169</v>
      </c>
      <c r="E316" s="126">
        <v>45187</v>
      </c>
      <c r="F316" s="127">
        <v>1708</v>
      </c>
      <c r="G316" s="128" t="s">
        <v>380</v>
      </c>
      <c r="H316" s="133" t="s">
        <v>407</v>
      </c>
      <c r="I316" s="132">
        <v>-33.92</v>
      </c>
      <c r="J316" s="134"/>
    </row>
    <row r="317" spans="1:10" s="19" customFormat="1" ht="28.5">
      <c r="A317" s="122" t="s">
        <v>338</v>
      </c>
      <c r="B317" s="123" t="s">
        <v>339</v>
      </c>
      <c r="C317" s="124" t="s">
        <v>427</v>
      </c>
      <c r="D317" s="125">
        <v>45169</v>
      </c>
      <c r="E317" s="126">
        <v>45187</v>
      </c>
      <c r="F317" s="127">
        <v>1708</v>
      </c>
      <c r="G317" s="128" t="s">
        <v>380</v>
      </c>
      <c r="H317" s="133" t="s">
        <v>407</v>
      </c>
      <c r="I317" s="132">
        <v>-33.92</v>
      </c>
      <c r="J317" s="134"/>
    </row>
    <row r="318" spans="1:10" s="19" customFormat="1" ht="28.5">
      <c r="A318" s="122" t="s">
        <v>338</v>
      </c>
      <c r="B318" s="123" t="s">
        <v>339</v>
      </c>
      <c r="C318" s="124" t="s">
        <v>426</v>
      </c>
      <c r="D318" s="125">
        <v>45169</v>
      </c>
      <c r="E318" s="126">
        <v>45187</v>
      </c>
      <c r="F318" s="127">
        <v>1708</v>
      </c>
      <c r="G318" s="128" t="s">
        <v>380</v>
      </c>
      <c r="H318" s="133" t="s">
        <v>407</v>
      </c>
      <c r="I318" s="132">
        <v>-110.62</v>
      </c>
      <c r="J318" s="134"/>
    </row>
    <row r="319" spans="1:10" s="19" customFormat="1" ht="57">
      <c r="A319" s="122" t="s">
        <v>338</v>
      </c>
      <c r="B319" s="123" t="s">
        <v>339</v>
      </c>
      <c r="C319" s="124" t="s">
        <v>431</v>
      </c>
      <c r="D319" s="125">
        <v>45169</v>
      </c>
      <c r="E319" s="126">
        <v>45187</v>
      </c>
      <c r="F319" s="127">
        <v>1708</v>
      </c>
      <c r="G319" s="128" t="s">
        <v>380</v>
      </c>
      <c r="H319" s="133" t="s">
        <v>407</v>
      </c>
      <c r="I319" s="132">
        <v>-220.08</v>
      </c>
      <c r="J319" s="134"/>
    </row>
    <row r="320" spans="1:10" s="19" customFormat="1" ht="28.5">
      <c r="A320" s="122" t="s">
        <v>338</v>
      </c>
      <c r="B320" s="123" t="s">
        <v>339</v>
      </c>
      <c r="C320" s="124" t="s">
        <v>427</v>
      </c>
      <c r="D320" s="125">
        <v>45169</v>
      </c>
      <c r="E320" s="126">
        <v>45187</v>
      </c>
      <c r="F320" s="127">
        <v>1708</v>
      </c>
      <c r="G320" s="128" t="s">
        <v>380</v>
      </c>
      <c r="H320" s="133" t="s">
        <v>407</v>
      </c>
      <c r="I320" s="132">
        <v>-304.79000000000002</v>
      </c>
      <c r="J320" s="134"/>
    </row>
    <row r="321" spans="1:10" s="19" customFormat="1" ht="28.5">
      <c r="A321" s="122" t="s">
        <v>338</v>
      </c>
      <c r="B321" s="123" t="s">
        <v>339</v>
      </c>
      <c r="C321" s="124" t="s">
        <v>425</v>
      </c>
      <c r="D321" s="125">
        <v>45169</v>
      </c>
      <c r="E321" s="126">
        <v>45187</v>
      </c>
      <c r="F321" s="127">
        <v>1708</v>
      </c>
      <c r="G321" s="128" t="s">
        <v>380</v>
      </c>
      <c r="H321" s="133" t="s">
        <v>407</v>
      </c>
      <c r="I321" s="132">
        <v>-304.79000000000002</v>
      </c>
      <c r="J321" s="134"/>
    </row>
    <row r="322" spans="1:10" s="19" customFormat="1" ht="28.5">
      <c r="A322" s="122" t="s">
        <v>338</v>
      </c>
      <c r="B322" s="123" t="s">
        <v>339</v>
      </c>
      <c r="C322" s="124" t="s">
        <v>428</v>
      </c>
      <c r="D322" s="125">
        <v>45169</v>
      </c>
      <c r="E322" s="126">
        <v>45187</v>
      </c>
      <c r="F322" s="127">
        <v>1708</v>
      </c>
      <c r="G322" s="128" t="s">
        <v>380</v>
      </c>
      <c r="H322" s="133" t="s">
        <v>407</v>
      </c>
      <c r="I322" s="132">
        <v>-110.61</v>
      </c>
      <c r="J322" s="134"/>
    </row>
    <row r="323" spans="1:10" s="19" customFormat="1" ht="28.5">
      <c r="A323" s="122" t="s">
        <v>338</v>
      </c>
      <c r="B323" s="123" t="s">
        <v>339</v>
      </c>
      <c r="C323" s="124" t="s">
        <v>429</v>
      </c>
      <c r="D323" s="125">
        <v>45169</v>
      </c>
      <c r="E323" s="126">
        <v>45187</v>
      </c>
      <c r="F323" s="127">
        <v>1708</v>
      </c>
      <c r="G323" s="128" t="s">
        <v>380</v>
      </c>
      <c r="H323" s="133" t="s">
        <v>407</v>
      </c>
      <c r="I323" s="132">
        <v>-110.61</v>
      </c>
      <c r="J323" s="134"/>
    </row>
    <row r="324" spans="1:10" s="19" customFormat="1" ht="28.5">
      <c r="A324" s="122" t="s">
        <v>338</v>
      </c>
      <c r="B324" s="123" t="s">
        <v>339</v>
      </c>
      <c r="C324" s="124" t="s">
        <v>425</v>
      </c>
      <c r="D324" s="125">
        <v>45169</v>
      </c>
      <c r="E324" s="126">
        <v>45187</v>
      </c>
      <c r="F324" s="127">
        <v>3208</v>
      </c>
      <c r="G324" s="128" t="s">
        <v>380</v>
      </c>
      <c r="H324" s="133" t="s">
        <v>407</v>
      </c>
      <c r="I324" s="132">
        <v>-1507.54</v>
      </c>
      <c r="J324" s="134"/>
    </row>
    <row r="325" spans="1:10" s="19" customFormat="1" ht="57">
      <c r="A325" s="122" t="s">
        <v>338</v>
      </c>
      <c r="B325" s="123" t="s">
        <v>339</v>
      </c>
      <c r="C325" s="124" t="s">
        <v>431</v>
      </c>
      <c r="D325" s="125">
        <v>45169</v>
      </c>
      <c r="E325" s="126">
        <v>45187</v>
      </c>
      <c r="F325" s="127">
        <v>3208</v>
      </c>
      <c r="G325" s="128" t="s">
        <v>380</v>
      </c>
      <c r="H325" s="133" t="s">
        <v>407</v>
      </c>
      <c r="I325" s="132">
        <v>-558.79</v>
      </c>
      <c r="J325" s="134"/>
    </row>
    <row r="326" spans="1:10" s="19" customFormat="1" ht="57">
      <c r="A326" s="122" t="s">
        <v>338</v>
      </c>
      <c r="B326" s="123" t="s">
        <v>339</v>
      </c>
      <c r="C326" s="124" t="s">
        <v>431</v>
      </c>
      <c r="D326" s="125">
        <v>45169</v>
      </c>
      <c r="E326" s="126">
        <v>45187</v>
      </c>
      <c r="F326" s="127">
        <v>5952</v>
      </c>
      <c r="G326" s="128" t="s">
        <v>380</v>
      </c>
      <c r="H326" s="133" t="s">
        <v>407</v>
      </c>
      <c r="I326" s="132">
        <v>-494.33</v>
      </c>
      <c r="J326" s="134"/>
    </row>
    <row r="327" spans="1:10" s="19" customFormat="1" ht="57">
      <c r="A327" s="122" t="s">
        <v>338</v>
      </c>
      <c r="B327" s="123" t="s">
        <v>339</v>
      </c>
      <c r="C327" s="124" t="s">
        <v>431</v>
      </c>
      <c r="D327" s="125">
        <v>45169</v>
      </c>
      <c r="E327" s="126">
        <v>45187</v>
      </c>
      <c r="F327" s="127">
        <v>5952</v>
      </c>
      <c r="G327" s="128" t="s">
        <v>380</v>
      </c>
      <c r="H327" s="133" t="s">
        <v>407</v>
      </c>
      <c r="I327" s="132">
        <v>-585.09</v>
      </c>
      <c r="J327" s="134"/>
    </row>
    <row r="328" spans="1:10" s="19" customFormat="1" ht="28.5">
      <c r="A328" s="122" t="s">
        <v>338</v>
      </c>
      <c r="B328" s="123" t="s">
        <v>339</v>
      </c>
      <c r="C328" s="124" t="s">
        <v>426</v>
      </c>
      <c r="D328" s="125">
        <v>45169</v>
      </c>
      <c r="E328" s="126">
        <v>45187</v>
      </c>
      <c r="F328" s="127">
        <v>5952</v>
      </c>
      <c r="G328" s="128" t="s">
        <v>380</v>
      </c>
      <c r="H328" s="133" t="s">
        <v>407</v>
      </c>
      <c r="I328" s="132">
        <v>-289.44</v>
      </c>
      <c r="J328" s="134"/>
    </row>
    <row r="329" spans="1:10" s="19" customFormat="1" ht="28.5">
      <c r="A329" s="122" t="s">
        <v>338</v>
      </c>
      <c r="B329" s="123" t="s">
        <v>339</v>
      </c>
      <c r="C329" s="124" t="s">
        <v>426</v>
      </c>
      <c r="D329" s="125">
        <v>45169</v>
      </c>
      <c r="E329" s="126">
        <v>45187</v>
      </c>
      <c r="F329" s="127">
        <v>5952</v>
      </c>
      <c r="G329" s="128" t="s">
        <v>380</v>
      </c>
      <c r="H329" s="133" t="s">
        <v>407</v>
      </c>
      <c r="I329" s="132">
        <v>-168.08</v>
      </c>
      <c r="J329" s="134"/>
    </row>
    <row r="330" spans="1:10" s="19" customFormat="1" ht="28.5">
      <c r="A330" s="122" t="s">
        <v>338</v>
      </c>
      <c r="B330" s="123" t="s">
        <v>339</v>
      </c>
      <c r="C330" s="124" t="s">
        <v>428</v>
      </c>
      <c r="D330" s="125">
        <v>45169</v>
      </c>
      <c r="E330" s="126">
        <v>45187</v>
      </c>
      <c r="F330" s="127">
        <v>5952</v>
      </c>
      <c r="G330" s="128" t="s">
        <v>380</v>
      </c>
      <c r="H330" s="133" t="s">
        <v>407</v>
      </c>
      <c r="I330" s="132">
        <v>-108.76</v>
      </c>
      <c r="J330" s="134"/>
    </row>
    <row r="331" spans="1:10" s="19" customFormat="1" ht="28.5">
      <c r="A331" s="122" t="s">
        <v>338</v>
      </c>
      <c r="B331" s="123" t="s">
        <v>339</v>
      </c>
      <c r="C331" s="124" t="s">
        <v>429</v>
      </c>
      <c r="D331" s="125">
        <v>45169</v>
      </c>
      <c r="E331" s="126">
        <v>45187</v>
      </c>
      <c r="F331" s="127">
        <v>5952</v>
      </c>
      <c r="G331" s="128" t="s">
        <v>380</v>
      </c>
      <c r="H331" s="133" t="s">
        <v>407</v>
      </c>
      <c r="I331" s="132">
        <v>-118.65</v>
      </c>
      <c r="J331" s="134"/>
    </row>
    <row r="332" spans="1:10" s="19" customFormat="1" ht="57">
      <c r="A332" s="122" t="s">
        <v>338</v>
      </c>
      <c r="B332" s="123" t="s">
        <v>339</v>
      </c>
      <c r="C332" s="124" t="s">
        <v>431</v>
      </c>
      <c r="D332" s="125">
        <v>45169</v>
      </c>
      <c r="E332" s="126">
        <v>45187</v>
      </c>
      <c r="F332" s="127">
        <v>5952</v>
      </c>
      <c r="G332" s="128" t="s">
        <v>380</v>
      </c>
      <c r="H332" s="133" t="s">
        <v>407</v>
      </c>
      <c r="I332" s="132">
        <v>-59.32</v>
      </c>
      <c r="J332" s="134"/>
    </row>
    <row r="333" spans="1:10" s="19" customFormat="1" ht="28.5">
      <c r="A333" s="122" t="s">
        <v>338</v>
      </c>
      <c r="B333" s="123" t="s">
        <v>339</v>
      </c>
      <c r="C333" s="124" t="s">
        <v>425</v>
      </c>
      <c r="D333" s="125">
        <v>45169</v>
      </c>
      <c r="E333" s="126">
        <v>45187</v>
      </c>
      <c r="F333" s="127">
        <v>5952</v>
      </c>
      <c r="G333" s="128" t="s">
        <v>380</v>
      </c>
      <c r="H333" s="133" t="s">
        <v>407</v>
      </c>
      <c r="I333" s="132">
        <v>-133.81</v>
      </c>
      <c r="J333" s="134"/>
    </row>
    <row r="334" spans="1:10" s="19" customFormat="1" ht="28.5">
      <c r="A334" s="122" t="s">
        <v>338</v>
      </c>
      <c r="B334" s="123" t="s">
        <v>339</v>
      </c>
      <c r="C334" s="124" t="s">
        <v>427</v>
      </c>
      <c r="D334" s="125">
        <v>45169</v>
      </c>
      <c r="E334" s="126">
        <v>45187</v>
      </c>
      <c r="F334" s="127">
        <v>5952</v>
      </c>
      <c r="G334" s="128" t="s">
        <v>380</v>
      </c>
      <c r="H334" s="133" t="s">
        <v>407</v>
      </c>
      <c r="I334" s="132">
        <v>-133.81</v>
      </c>
      <c r="J334" s="134"/>
    </row>
    <row r="335" spans="1:10" s="19" customFormat="1" ht="28.5">
      <c r="A335" s="122" t="s">
        <v>338</v>
      </c>
      <c r="B335" s="123" t="s">
        <v>339</v>
      </c>
      <c r="C335" s="124" t="s">
        <v>426</v>
      </c>
      <c r="D335" s="125">
        <v>45169</v>
      </c>
      <c r="E335" s="126">
        <v>45187</v>
      </c>
      <c r="F335" s="127">
        <v>5952</v>
      </c>
      <c r="G335" s="128" t="s">
        <v>380</v>
      </c>
      <c r="H335" s="133" t="s">
        <v>407</v>
      </c>
      <c r="I335" s="132">
        <v>-162.47999999999999</v>
      </c>
      <c r="J335" s="134"/>
    </row>
    <row r="336" spans="1:10" s="19" customFormat="1" ht="28.5">
      <c r="A336" s="122" t="s">
        <v>338</v>
      </c>
      <c r="B336" s="123" t="s">
        <v>339</v>
      </c>
      <c r="C336" s="124" t="s">
        <v>428</v>
      </c>
      <c r="D336" s="125">
        <v>45169</v>
      </c>
      <c r="E336" s="126">
        <v>45187</v>
      </c>
      <c r="F336" s="127">
        <v>5952</v>
      </c>
      <c r="G336" s="128" t="s">
        <v>380</v>
      </c>
      <c r="H336" s="133" t="s">
        <v>407</v>
      </c>
      <c r="I336" s="132">
        <v>-105.13</v>
      </c>
      <c r="J336" s="134"/>
    </row>
    <row r="337" spans="1:10" s="19" customFormat="1" ht="28.5">
      <c r="A337" s="122" t="s">
        <v>338</v>
      </c>
      <c r="B337" s="123" t="s">
        <v>339</v>
      </c>
      <c r="C337" s="124" t="s">
        <v>429</v>
      </c>
      <c r="D337" s="125">
        <v>45169</v>
      </c>
      <c r="E337" s="126">
        <v>45187</v>
      </c>
      <c r="F337" s="127">
        <v>5952</v>
      </c>
      <c r="G337" s="128" t="s">
        <v>380</v>
      </c>
      <c r="H337" s="133" t="s">
        <v>407</v>
      </c>
      <c r="I337" s="132">
        <v>-114.69</v>
      </c>
      <c r="J337" s="134"/>
    </row>
    <row r="338" spans="1:10" s="19" customFormat="1" ht="57">
      <c r="A338" s="122" t="s">
        <v>338</v>
      </c>
      <c r="B338" s="123" t="s">
        <v>339</v>
      </c>
      <c r="C338" s="124" t="s">
        <v>431</v>
      </c>
      <c r="D338" s="125">
        <v>45169</v>
      </c>
      <c r="E338" s="126">
        <v>45187</v>
      </c>
      <c r="F338" s="127">
        <v>5952</v>
      </c>
      <c r="G338" s="128" t="s">
        <v>380</v>
      </c>
      <c r="H338" s="133" t="s">
        <v>407</v>
      </c>
      <c r="I338" s="132">
        <v>-57.35</v>
      </c>
      <c r="J338" s="134"/>
    </row>
    <row r="339" spans="1:10" s="19" customFormat="1" ht="28.5">
      <c r="A339" s="122" t="s">
        <v>338</v>
      </c>
      <c r="B339" s="123" t="s">
        <v>339</v>
      </c>
      <c r="C339" s="124" t="s">
        <v>425</v>
      </c>
      <c r="D339" s="125">
        <v>45169</v>
      </c>
      <c r="E339" s="126">
        <v>45187</v>
      </c>
      <c r="F339" s="127">
        <v>5952</v>
      </c>
      <c r="G339" s="128" t="s">
        <v>380</v>
      </c>
      <c r="H339" s="133" t="s">
        <v>407</v>
      </c>
      <c r="I339" s="132">
        <v>-138.41999999999999</v>
      </c>
      <c r="J339" s="134"/>
    </row>
    <row r="340" spans="1:10" s="19" customFormat="1" ht="28.5">
      <c r="A340" s="122" t="s">
        <v>338</v>
      </c>
      <c r="B340" s="123" t="s">
        <v>339</v>
      </c>
      <c r="C340" s="124" t="s">
        <v>427</v>
      </c>
      <c r="D340" s="125">
        <v>45169</v>
      </c>
      <c r="E340" s="126">
        <v>45187</v>
      </c>
      <c r="F340" s="127">
        <v>5952</v>
      </c>
      <c r="G340" s="128" t="s">
        <v>380</v>
      </c>
      <c r="H340" s="133" t="s">
        <v>407</v>
      </c>
      <c r="I340" s="132">
        <v>-138.41999999999999</v>
      </c>
      <c r="J340" s="134"/>
    </row>
    <row r="341" spans="1:10" s="19" customFormat="1" ht="28.5">
      <c r="A341" s="122" t="s">
        <v>338</v>
      </c>
      <c r="B341" s="123" t="s">
        <v>339</v>
      </c>
      <c r="C341" s="124" t="s">
        <v>426</v>
      </c>
      <c r="D341" s="125">
        <v>45169</v>
      </c>
      <c r="E341" s="126">
        <v>45187</v>
      </c>
      <c r="F341" s="127">
        <v>5952</v>
      </c>
      <c r="G341" s="128" t="s">
        <v>380</v>
      </c>
      <c r="H341" s="133" t="s">
        <v>407</v>
      </c>
      <c r="I341" s="132">
        <v>-168.08</v>
      </c>
      <c r="J341" s="134"/>
    </row>
    <row r="342" spans="1:10" s="19" customFormat="1" ht="28.5">
      <c r="A342" s="122" t="s">
        <v>338</v>
      </c>
      <c r="B342" s="123" t="s">
        <v>339</v>
      </c>
      <c r="C342" s="124" t="s">
        <v>428</v>
      </c>
      <c r="D342" s="125">
        <v>45169</v>
      </c>
      <c r="E342" s="126">
        <v>45187</v>
      </c>
      <c r="F342" s="127">
        <v>5952</v>
      </c>
      <c r="G342" s="128" t="s">
        <v>380</v>
      </c>
      <c r="H342" s="133" t="s">
        <v>407</v>
      </c>
      <c r="I342" s="132">
        <v>-108.76</v>
      </c>
      <c r="J342" s="134"/>
    </row>
    <row r="343" spans="1:10" s="19" customFormat="1" ht="28.5">
      <c r="A343" s="122" t="s">
        <v>338</v>
      </c>
      <c r="B343" s="123" t="s">
        <v>339</v>
      </c>
      <c r="C343" s="124" t="s">
        <v>429</v>
      </c>
      <c r="D343" s="125">
        <v>45169</v>
      </c>
      <c r="E343" s="126">
        <v>45187</v>
      </c>
      <c r="F343" s="127">
        <v>5952</v>
      </c>
      <c r="G343" s="128" t="s">
        <v>380</v>
      </c>
      <c r="H343" s="133" t="s">
        <v>407</v>
      </c>
      <c r="I343" s="132">
        <v>-118.65</v>
      </c>
      <c r="J343" s="134"/>
    </row>
    <row r="344" spans="1:10" s="19" customFormat="1" ht="57">
      <c r="A344" s="122" t="s">
        <v>338</v>
      </c>
      <c r="B344" s="123" t="s">
        <v>339</v>
      </c>
      <c r="C344" s="124" t="s">
        <v>431</v>
      </c>
      <c r="D344" s="125">
        <v>45169</v>
      </c>
      <c r="E344" s="126">
        <v>45187</v>
      </c>
      <c r="F344" s="127">
        <v>5952</v>
      </c>
      <c r="G344" s="128" t="s">
        <v>380</v>
      </c>
      <c r="H344" s="133" t="s">
        <v>407</v>
      </c>
      <c r="I344" s="132">
        <v>-59.32</v>
      </c>
      <c r="J344" s="134"/>
    </row>
    <row r="345" spans="1:10" s="19" customFormat="1" ht="28.5">
      <c r="A345" s="122" t="s">
        <v>338</v>
      </c>
      <c r="B345" s="123" t="s">
        <v>339</v>
      </c>
      <c r="C345" s="124" t="s">
        <v>425</v>
      </c>
      <c r="D345" s="125">
        <v>45169</v>
      </c>
      <c r="E345" s="126">
        <v>45187</v>
      </c>
      <c r="F345" s="127">
        <v>5952</v>
      </c>
      <c r="G345" s="128" t="s">
        <v>380</v>
      </c>
      <c r="H345" s="133" t="s">
        <v>407</v>
      </c>
      <c r="I345" s="132">
        <v>-138.41999999999999</v>
      </c>
      <c r="J345" s="134"/>
    </row>
    <row r="346" spans="1:10" s="19" customFormat="1" ht="28.5">
      <c r="A346" s="122" t="s">
        <v>338</v>
      </c>
      <c r="B346" s="123" t="s">
        <v>339</v>
      </c>
      <c r="C346" s="124" t="s">
        <v>427</v>
      </c>
      <c r="D346" s="125">
        <v>45169</v>
      </c>
      <c r="E346" s="126">
        <v>45187</v>
      </c>
      <c r="F346" s="127">
        <v>5952</v>
      </c>
      <c r="G346" s="128" t="s">
        <v>380</v>
      </c>
      <c r="H346" s="133" t="s">
        <v>407</v>
      </c>
      <c r="I346" s="132">
        <v>-138.41999999999999</v>
      </c>
      <c r="J346" s="134"/>
    </row>
    <row r="347" spans="1:10" s="19" customFormat="1" ht="28.5">
      <c r="A347" s="122" t="s">
        <v>338</v>
      </c>
      <c r="B347" s="123" t="s">
        <v>339</v>
      </c>
      <c r="C347" s="124" t="s">
        <v>426</v>
      </c>
      <c r="D347" s="125">
        <v>45169</v>
      </c>
      <c r="E347" s="126">
        <v>45187</v>
      </c>
      <c r="F347" s="127">
        <v>5952</v>
      </c>
      <c r="G347" s="128" t="s">
        <v>380</v>
      </c>
      <c r="H347" s="133" t="s">
        <v>407</v>
      </c>
      <c r="I347" s="132">
        <v>-451.47</v>
      </c>
      <c r="J347" s="134"/>
    </row>
    <row r="348" spans="1:10" s="19" customFormat="1" ht="57">
      <c r="A348" s="122" t="s">
        <v>338</v>
      </c>
      <c r="B348" s="123" t="s">
        <v>339</v>
      </c>
      <c r="C348" s="124" t="s">
        <v>431</v>
      </c>
      <c r="D348" s="125">
        <v>45169</v>
      </c>
      <c r="E348" s="126">
        <v>45187</v>
      </c>
      <c r="F348" s="127">
        <v>5952</v>
      </c>
      <c r="G348" s="128" t="s">
        <v>380</v>
      </c>
      <c r="H348" s="133" t="s">
        <v>407</v>
      </c>
      <c r="I348" s="132">
        <v>-898.19</v>
      </c>
      <c r="J348" s="134"/>
    </row>
    <row r="349" spans="1:10" s="19" customFormat="1" ht="28.5">
      <c r="A349" s="122" t="s">
        <v>338</v>
      </c>
      <c r="B349" s="123" t="s">
        <v>339</v>
      </c>
      <c r="C349" s="124" t="s">
        <v>427</v>
      </c>
      <c r="D349" s="125">
        <v>45169</v>
      </c>
      <c r="E349" s="126">
        <v>45187</v>
      </c>
      <c r="F349" s="127">
        <v>5952</v>
      </c>
      <c r="G349" s="128" t="s">
        <v>380</v>
      </c>
      <c r="H349" s="133" t="s">
        <v>407</v>
      </c>
      <c r="I349" s="132">
        <v>-1243.93</v>
      </c>
      <c r="J349" s="134"/>
    </row>
    <row r="350" spans="1:10" s="19" customFormat="1" ht="28.5">
      <c r="A350" s="122" t="s">
        <v>338</v>
      </c>
      <c r="B350" s="123" t="s">
        <v>339</v>
      </c>
      <c r="C350" s="124" t="s">
        <v>425</v>
      </c>
      <c r="D350" s="125">
        <v>45169</v>
      </c>
      <c r="E350" s="126">
        <v>45187</v>
      </c>
      <c r="F350" s="127">
        <v>5952</v>
      </c>
      <c r="G350" s="128" t="s">
        <v>380</v>
      </c>
      <c r="H350" s="133" t="s">
        <v>407</v>
      </c>
      <c r="I350" s="132">
        <v>-1243.93</v>
      </c>
      <c r="J350" s="134"/>
    </row>
    <row r="351" spans="1:10" s="19" customFormat="1" ht="28.5">
      <c r="A351" s="122" t="s">
        <v>338</v>
      </c>
      <c r="B351" s="123" t="s">
        <v>339</v>
      </c>
      <c r="C351" s="124" t="s">
        <v>428</v>
      </c>
      <c r="D351" s="125">
        <v>45169</v>
      </c>
      <c r="E351" s="126">
        <v>45187</v>
      </c>
      <c r="F351" s="127">
        <v>5952</v>
      </c>
      <c r="G351" s="128" t="s">
        <v>380</v>
      </c>
      <c r="H351" s="133" t="s">
        <v>407</v>
      </c>
      <c r="I351" s="132">
        <v>-451.48</v>
      </c>
      <c r="J351" s="134"/>
    </row>
    <row r="352" spans="1:10" s="19" customFormat="1" ht="28.5">
      <c r="A352" s="122" t="s">
        <v>338</v>
      </c>
      <c r="B352" s="123" t="s">
        <v>339</v>
      </c>
      <c r="C352" s="124" t="s">
        <v>429</v>
      </c>
      <c r="D352" s="125">
        <v>45169</v>
      </c>
      <c r="E352" s="126">
        <v>45187</v>
      </c>
      <c r="F352" s="127">
        <v>5952</v>
      </c>
      <c r="G352" s="128" t="s">
        <v>380</v>
      </c>
      <c r="H352" s="133" t="s">
        <v>407</v>
      </c>
      <c r="I352" s="132">
        <v>-451.48</v>
      </c>
      <c r="J352" s="134"/>
    </row>
    <row r="353" spans="1:10" s="19" customFormat="1" ht="28.5">
      <c r="A353" s="122" t="s">
        <v>338</v>
      </c>
      <c r="B353" s="123" t="s">
        <v>339</v>
      </c>
      <c r="C353" s="124" t="s">
        <v>340</v>
      </c>
      <c r="D353" s="125">
        <v>45199</v>
      </c>
      <c r="E353" s="126">
        <v>45188</v>
      </c>
      <c r="F353" s="127"/>
      <c r="G353" s="128" t="s">
        <v>327</v>
      </c>
      <c r="H353" s="133" t="s">
        <v>549</v>
      </c>
      <c r="I353" s="132">
        <v>775.06</v>
      </c>
      <c r="J353" s="134"/>
    </row>
    <row r="354" spans="1:10" s="19" customFormat="1" ht="28.5">
      <c r="A354" s="122" t="s">
        <v>338</v>
      </c>
      <c r="B354" s="123" t="s">
        <v>339</v>
      </c>
      <c r="C354" s="124" t="s">
        <v>340</v>
      </c>
      <c r="D354" s="125">
        <v>45199</v>
      </c>
      <c r="E354" s="126">
        <v>45188</v>
      </c>
      <c r="F354" s="127"/>
      <c r="G354" s="128" t="s">
        <v>327</v>
      </c>
      <c r="H354" s="133" t="s">
        <v>549</v>
      </c>
      <c r="I354" s="132">
        <v>53.37</v>
      </c>
      <c r="J354" s="134"/>
    </row>
    <row r="355" spans="1:10" s="19" customFormat="1" ht="28.5">
      <c r="A355" s="122" t="s">
        <v>338</v>
      </c>
      <c r="B355" s="123" t="s">
        <v>339</v>
      </c>
      <c r="C355" s="124" t="s">
        <v>340</v>
      </c>
      <c r="D355" s="125">
        <v>45199</v>
      </c>
      <c r="E355" s="126">
        <v>45188</v>
      </c>
      <c r="F355" s="127"/>
      <c r="G355" s="128" t="s">
        <v>327</v>
      </c>
      <c r="H355" s="133" t="s">
        <v>549</v>
      </c>
      <c r="I355" s="132">
        <v>54.57</v>
      </c>
      <c r="J355" s="134"/>
    </row>
    <row r="356" spans="1:10" s="19" customFormat="1" ht="28.5">
      <c r="A356" s="122" t="s">
        <v>338</v>
      </c>
      <c r="B356" s="123" t="s">
        <v>339</v>
      </c>
      <c r="C356" s="124" t="s">
        <v>255</v>
      </c>
      <c r="D356" s="125">
        <v>45199</v>
      </c>
      <c r="E356" s="126">
        <v>45188</v>
      </c>
      <c r="F356" s="127" t="s">
        <v>349</v>
      </c>
      <c r="G356" s="128" t="s">
        <v>277</v>
      </c>
      <c r="H356" s="133" t="s">
        <v>391</v>
      </c>
      <c r="I356" s="132">
        <v>-74.91</v>
      </c>
      <c r="J356" s="134">
        <v>1164</v>
      </c>
    </row>
    <row r="357" spans="1:10" s="19" customFormat="1" ht="28.5">
      <c r="A357" s="122" t="s">
        <v>338</v>
      </c>
      <c r="B357" s="123" t="s">
        <v>339</v>
      </c>
      <c r="C357" s="124" t="s">
        <v>255</v>
      </c>
      <c r="D357" s="125">
        <v>45199</v>
      </c>
      <c r="E357" s="126">
        <v>45188</v>
      </c>
      <c r="F357" s="127" t="s">
        <v>495</v>
      </c>
      <c r="G357" s="128" t="s">
        <v>277</v>
      </c>
      <c r="H357" s="133" t="s">
        <v>482</v>
      </c>
      <c r="I357" s="132">
        <v>-18.71</v>
      </c>
      <c r="J357" s="134">
        <v>7805629</v>
      </c>
    </row>
    <row r="358" spans="1:10" s="19" customFormat="1" ht="28.5">
      <c r="A358" s="122" t="s">
        <v>338</v>
      </c>
      <c r="B358" s="123" t="s">
        <v>339</v>
      </c>
      <c r="C358" s="124" t="s">
        <v>255</v>
      </c>
      <c r="D358" s="125">
        <v>45199</v>
      </c>
      <c r="E358" s="126">
        <v>45188</v>
      </c>
      <c r="F358" s="127" t="s">
        <v>332</v>
      </c>
      <c r="G358" s="128" t="s">
        <v>277</v>
      </c>
      <c r="H358" s="133" t="s">
        <v>336</v>
      </c>
      <c r="I358" s="132">
        <v>-107.46</v>
      </c>
      <c r="J358" s="134">
        <v>3720</v>
      </c>
    </row>
    <row r="359" spans="1:10" s="19" customFormat="1" ht="28.5">
      <c r="A359" s="122" t="s">
        <v>338</v>
      </c>
      <c r="B359" s="123" t="s">
        <v>339</v>
      </c>
      <c r="C359" s="124" t="s">
        <v>255</v>
      </c>
      <c r="D359" s="125">
        <v>45138</v>
      </c>
      <c r="E359" s="126">
        <v>45188</v>
      </c>
      <c r="F359" s="127" t="s">
        <v>373</v>
      </c>
      <c r="G359" s="128" t="s">
        <v>277</v>
      </c>
      <c r="H359" s="133" t="s">
        <v>419</v>
      </c>
      <c r="I359" s="132">
        <v>-82.59</v>
      </c>
      <c r="J359" s="134">
        <v>3679</v>
      </c>
    </row>
    <row r="360" spans="1:10" s="19" customFormat="1" ht="28.5">
      <c r="A360" s="122" t="s">
        <v>338</v>
      </c>
      <c r="B360" s="123" t="s">
        <v>339</v>
      </c>
      <c r="C360" s="124" t="s">
        <v>255</v>
      </c>
      <c r="D360" s="125">
        <v>45169</v>
      </c>
      <c r="E360" s="126">
        <v>45188</v>
      </c>
      <c r="F360" s="127" t="s">
        <v>513</v>
      </c>
      <c r="G360" s="128" t="s">
        <v>277</v>
      </c>
      <c r="H360" s="133" t="s">
        <v>550</v>
      </c>
      <c r="I360" s="132">
        <v>-85.77</v>
      </c>
      <c r="J360" s="134">
        <v>22</v>
      </c>
    </row>
    <row r="361" spans="1:10" s="19" customFormat="1" ht="28.5">
      <c r="A361" s="122" t="s">
        <v>338</v>
      </c>
      <c r="B361" s="123" t="s">
        <v>339</v>
      </c>
      <c r="C361" s="124" t="s">
        <v>255</v>
      </c>
      <c r="D361" s="125">
        <v>45107</v>
      </c>
      <c r="E361" s="126">
        <v>45188</v>
      </c>
      <c r="F361" s="127" t="s">
        <v>369</v>
      </c>
      <c r="G361" s="128" t="s">
        <v>277</v>
      </c>
      <c r="H361" s="133" t="s">
        <v>415</v>
      </c>
      <c r="I361" s="132">
        <v>-850.69</v>
      </c>
      <c r="J361" s="134">
        <v>10571</v>
      </c>
    </row>
    <row r="362" spans="1:10" s="19" customFormat="1" ht="28.5">
      <c r="A362" s="122" t="s">
        <v>338</v>
      </c>
      <c r="B362" s="123" t="s">
        <v>339</v>
      </c>
      <c r="C362" s="124" t="s">
        <v>255</v>
      </c>
      <c r="D362" s="125">
        <v>45107</v>
      </c>
      <c r="E362" s="126">
        <v>45188</v>
      </c>
      <c r="F362" s="127" t="s">
        <v>353</v>
      </c>
      <c r="G362" s="128" t="s">
        <v>277</v>
      </c>
      <c r="H362" s="133" t="s">
        <v>396</v>
      </c>
      <c r="I362" s="132">
        <v>-58.58</v>
      </c>
      <c r="J362" s="134">
        <v>126217</v>
      </c>
    </row>
    <row r="363" spans="1:10" s="19" customFormat="1" ht="28.5">
      <c r="A363" s="122" t="s">
        <v>338</v>
      </c>
      <c r="B363" s="123" t="s">
        <v>339</v>
      </c>
      <c r="C363" s="124" t="s">
        <v>255</v>
      </c>
      <c r="D363" s="125">
        <v>45107</v>
      </c>
      <c r="E363" s="126">
        <v>45188</v>
      </c>
      <c r="F363" s="127" t="s">
        <v>489</v>
      </c>
      <c r="G363" s="128" t="s">
        <v>277</v>
      </c>
      <c r="H363" s="133" t="s">
        <v>476</v>
      </c>
      <c r="I363" s="132">
        <v>-59.9</v>
      </c>
      <c r="J363" s="134">
        <v>30131</v>
      </c>
    </row>
    <row r="364" spans="1:10" s="19" customFormat="1" ht="28.5">
      <c r="A364" s="122" t="s">
        <v>338</v>
      </c>
      <c r="B364" s="123" t="s">
        <v>339</v>
      </c>
      <c r="C364" s="124" t="s">
        <v>429</v>
      </c>
      <c r="D364" s="125">
        <v>45169</v>
      </c>
      <c r="E364" s="126">
        <v>45188</v>
      </c>
      <c r="F364" s="127" t="s">
        <v>372</v>
      </c>
      <c r="G364" s="128" t="s">
        <v>277</v>
      </c>
      <c r="H364" s="133" t="s">
        <v>418</v>
      </c>
      <c r="I364" s="132">
        <v>-8349.24</v>
      </c>
      <c r="J364" s="134">
        <v>683</v>
      </c>
    </row>
    <row r="365" spans="1:10" s="19" customFormat="1" ht="28.5">
      <c r="A365" s="122" t="s">
        <v>338</v>
      </c>
      <c r="B365" s="123" t="s">
        <v>339</v>
      </c>
      <c r="C365" s="124" t="s">
        <v>428</v>
      </c>
      <c r="D365" s="125">
        <v>45169</v>
      </c>
      <c r="E365" s="126">
        <v>45188</v>
      </c>
      <c r="F365" s="127" t="s">
        <v>372</v>
      </c>
      <c r="G365" s="128" t="s">
        <v>277</v>
      </c>
      <c r="H365" s="133" t="s">
        <v>418</v>
      </c>
      <c r="I365" s="132">
        <v>-8349.24</v>
      </c>
      <c r="J365" s="134">
        <v>684</v>
      </c>
    </row>
    <row r="366" spans="1:10" s="19" customFormat="1" ht="28.5">
      <c r="A366" s="122" t="s">
        <v>338</v>
      </c>
      <c r="B366" s="123" t="s">
        <v>339</v>
      </c>
      <c r="C366" s="124" t="s">
        <v>426</v>
      </c>
      <c r="D366" s="125">
        <v>45169</v>
      </c>
      <c r="E366" s="126">
        <v>45188</v>
      </c>
      <c r="F366" s="127" t="s">
        <v>372</v>
      </c>
      <c r="G366" s="128" t="s">
        <v>277</v>
      </c>
      <c r="H366" s="133" t="s">
        <v>418</v>
      </c>
      <c r="I366" s="132">
        <v>-8349.24</v>
      </c>
      <c r="J366" s="134">
        <v>679</v>
      </c>
    </row>
    <row r="367" spans="1:10" s="19" customFormat="1" ht="57">
      <c r="A367" s="122" t="s">
        <v>338</v>
      </c>
      <c r="B367" s="123" t="s">
        <v>339</v>
      </c>
      <c r="C367" s="124" t="s">
        <v>431</v>
      </c>
      <c r="D367" s="125">
        <v>45169</v>
      </c>
      <c r="E367" s="126">
        <v>45188</v>
      </c>
      <c r="F367" s="127" t="s">
        <v>372</v>
      </c>
      <c r="G367" s="128" t="s">
        <v>277</v>
      </c>
      <c r="H367" s="133" t="s">
        <v>418</v>
      </c>
      <c r="I367" s="132">
        <v>-16610.59</v>
      </c>
      <c r="J367" s="134">
        <v>681</v>
      </c>
    </row>
    <row r="368" spans="1:10" s="19" customFormat="1" ht="28.5">
      <c r="A368" s="122" t="s">
        <v>338</v>
      </c>
      <c r="B368" s="123" t="s">
        <v>339</v>
      </c>
      <c r="C368" s="124" t="s">
        <v>425</v>
      </c>
      <c r="D368" s="125">
        <v>45169</v>
      </c>
      <c r="E368" s="126">
        <v>45188</v>
      </c>
      <c r="F368" s="127" t="s">
        <v>372</v>
      </c>
      <c r="G368" s="128" t="s">
        <v>277</v>
      </c>
      <c r="H368" s="133" t="s">
        <v>418</v>
      </c>
      <c r="I368" s="132">
        <v>-23004.37</v>
      </c>
      <c r="J368" s="134">
        <v>691</v>
      </c>
    </row>
    <row r="369" spans="1:10" s="19" customFormat="1" ht="28.5">
      <c r="A369" s="122" t="s">
        <v>338</v>
      </c>
      <c r="B369" s="123" t="s">
        <v>339</v>
      </c>
      <c r="C369" s="124" t="s">
        <v>425</v>
      </c>
      <c r="D369" s="125">
        <v>45169</v>
      </c>
      <c r="E369" s="126">
        <v>45188</v>
      </c>
      <c r="F369" s="127" t="s">
        <v>372</v>
      </c>
      <c r="G369" s="128" t="s">
        <v>327</v>
      </c>
      <c r="H369" s="133" t="s">
        <v>418</v>
      </c>
      <c r="I369" s="132">
        <v>-23004.37</v>
      </c>
      <c r="J369" s="134"/>
    </row>
    <row r="370" spans="1:10" s="19" customFormat="1" ht="57">
      <c r="A370" s="122" t="s">
        <v>338</v>
      </c>
      <c r="B370" s="123" t="s">
        <v>339</v>
      </c>
      <c r="C370" s="124" t="s">
        <v>431</v>
      </c>
      <c r="D370" s="125">
        <v>45138</v>
      </c>
      <c r="E370" s="126">
        <v>45188</v>
      </c>
      <c r="F370" s="127" t="s">
        <v>361</v>
      </c>
      <c r="G370" s="128" t="s">
        <v>277</v>
      </c>
      <c r="H370" s="133" t="s">
        <v>404</v>
      </c>
      <c r="I370" s="132">
        <v>-25</v>
      </c>
      <c r="J370" s="134">
        <v>3753</v>
      </c>
    </row>
    <row r="371" spans="1:10" s="19" customFormat="1" ht="28.5">
      <c r="A371" s="122" t="s">
        <v>338</v>
      </c>
      <c r="B371" s="123" t="s">
        <v>339</v>
      </c>
      <c r="C371" s="124" t="s">
        <v>427</v>
      </c>
      <c r="D371" s="125">
        <v>45138</v>
      </c>
      <c r="E371" s="126">
        <v>45188</v>
      </c>
      <c r="F371" s="127" t="s">
        <v>361</v>
      </c>
      <c r="G371" s="128" t="s">
        <v>277</v>
      </c>
      <c r="H371" s="133" t="s">
        <v>404</v>
      </c>
      <c r="I371" s="132">
        <v>-57.5</v>
      </c>
      <c r="J371" s="134">
        <v>3754</v>
      </c>
    </row>
    <row r="372" spans="1:10" s="19" customFormat="1" ht="28.5">
      <c r="A372" s="122" t="s">
        <v>338</v>
      </c>
      <c r="B372" s="123" t="s">
        <v>339</v>
      </c>
      <c r="C372" s="124" t="s">
        <v>429</v>
      </c>
      <c r="D372" s="125">
        <v>45138</v>
      </c>
      <c r="E372" s="126">
        <v>45188</v>
      </c>
      <c r="F372" s="127" t="s">
        <v>361</v>
      </c>
      <c r="G372" s="128" t="s">
        <v>277</v>
      </c>
      <c r="H372" s="133" t="s">
        <v>404</v>
      </c>
      <c r="I372" s="132">
        <v>-75</v>
      </c>
      <c r="J372" s="134">
        <v>3755</v>
      </c>
    </row>
    <row r="373" spans="1:10" s="19" customFormat="1" ht="28.5">
      <c r="A373" s="122" t="s">
        <v>338</v>
      </c>
      <c r="B373" s="123" t="s">
        <v>339</v>
      </c>
      <c r="C373" s="124" t="s">
        <v>428</v>
      </c>
      <c r="D373" s="125">
        <v>45138</v>
      </c>
      <c r="E373" s="126">
        <v>45188</v>
      </c>
      <c r="F373" s="127" t="s">
        <v>361</v>
      </c>
      <c r="G373" s="128" t="s">
        <v>277</v>
      </c>
      <c r="H373" s="133" t="s">
        <v>404</v>
      </c>
      <c r="I373" s="132">
        <v>-82.5</v>
      </c>
      <c r="J373" s="134">
        <v>3757</v>
      </c>
    </row>
    <row r="374" spans="1:10" s="19" customFormat="1" ht="57">
      <c r="A374" s="122" t="s">
        <v>338</v>
      </c>
      <c r="B374" s="123" t="s">
        <v>339</v>
      </c>
      <c r="C374" s="124" t="s">
        <v>430</v>
      </c>
      <c r="D374" s="125">
        <v>45138</v>
      </c>
      <c r="E374" s="126">
        <v>45188</v>
      </c>
      <c r="F374" s="127" t="s">
        <v>361</v>
      </c>
      <c r="G374" s="128" t="s">
        <v>277</v>
      </c>
      <c r="H374" s="133" t="s">
        <v>404</v>
      </c>
      <c r="I374" s="132">
        <v>-100</v>
      </c>
      <c r="J374" s="134">
        <v>3756</v>
      </c>
    </row>
    <row r="375" spans="1:10" s="19" customFormat="1" ht="28.5">
      <c r="A375" s="122" t="s">
        <v>338</v>
      </c>
      <c r="B375" s="123" t="s">
        <v>339</v>
      </c>
      <c r="C375" s="124" t="s">
        <v>426</v>
      </c>
      <c r="D375" s="125">
        <v>45199</v>
      </c>
      <c r="E375" s="126">
        <v>45188</v>
      </c>
      <c r="F375" s="127" t="s">
        <v>371</v>
      </c>
      <c r="G375" s="128" t="s">
        <v>277</v>
      </c>
      <c r="H375" s="133" t="s">
        <v>417</v>
      </c>
      <c r="I375" s="132">
        <v>-763.2</v>
      </c>
      <c r="J375" s="134">
        <v>527</v>
      </c>
    </row>
    <row r="376" spans="1:10" s="19" customFormat="1" ht="28.5">
      <c r="A376" s="122" t="s">
        <v>338</v>
      </c>
      <c r="B376" s="123" t="s">
        <v>339</v>
      </c>
      <c r="C376" s="124" t="s">
        <v>428</v>
      </c>
      <c r="D376" s="125">
        <v>45199</v>
      </c>
      <c r="E376" s="126">
        <v>45188</v>
      </c>
      <c r="F376" s="127" t="s">
        <v>371</v>
      </c>
      <c r="G376" s="128" t="s">
        <v>277</v>
      </c>
      <c r="H376" s="133" t="s">
        <v>417</v>
      </c>
      <c r="I376" s="132">
        <v>-2042.4</v>
      </c>
      <c r="J376" s="134">
        <v>528</v>
      </c>
    </row>
    <row r="377" spans="1:10" s="19" customFormat="1" ht="28.5">
      <c r="A377" s="122" t="s">
        <v>338</v>
      </c>
      <c r="B377" s="123" t="s">
        <v>339</v>
      </c>
      <c r="C377" s="124" t="s">
        <v>425</v>
      </c>
      <c r="D377" s="125">
        <v>45199</v>
      </c>
      <c r="E377" s="126">
        <v>45188</v>
      </c>
      <c r="F377" s="127" t="s">
        <v>371</v>
      </c>
      <c r="G377" s="128" t="s">
        <v>277</v>
      </c>
      <c r="H377" s="133" t="s">
        <v>417</v>
      </c>
      <c r="I377" s="132">
        <v>-3400.2</v>
      </c>
      <c r="J377" s="134">
        <v>525</v>
      </c>
    </row>
    <row r="378" spans="1:10" s="19" customFormat="1" ht="28.5">
      <c r="A378" s="122" t="s">
        <v>338</v>
      </c>
      <c r="B378" s="123" t="s">
        <v>339</v>
      </c>
      <c r="C378" s="124" t="s">
        <v>429</v>
      </c>
      <c r="D378" s="125">
        <v>45199</v>
      </c>
      <c r="E378" s="126">
        <v>45188</v>
      </c>
      <c r="F378" s="127" t="s">
        <v>371</v>
      </c>
      <c r="G378" s="128" t="s">
        <v>277</v>
      </c>
      <c r="H378" s="133" t="s">
        <v>417</v>
      </c>
      <c r="I378" s="132">
        <v>-1859.4</v>
      </c>
      <c r="J378" s="134">
        <v>524</v>
      </c>
    </row>
    <row r="379" spans="1:10" s="19" customFormat="1" ht="28.5">
      <c r="A379" s="122" t="s">
        <v>338</v>
      </c>
      <c r="B379" s="123" t="s">
        <v>339</v>
      </c>
      <c r="C379" s="124" t="s">
        <v>427</v>
      </c>
      <c r="D379" s="125">
        <v>45107</v>
      </c>
      <c r="E379" s="126">
        <v>45188</v>
      </c>
      <c r="F379" s="127" t="s">
        <v>491</v>
      </c>
      <c r="G379" s="128" t="s">
        <v>277</v>
      </c>
      <c r="H379" s="133" t="s">
        <v>478</v>
      </c>
      <c r="I379" s="132">
        <v>-8962.2800000000007</v>
      </c>
      <c r="J379" s="134">
        <v>2542</v>
      </c>
    </row>
    <row r="380" spans="1:10" s="19" customFormat="1" ht="28.5">
      <c r="A380" s="122" t="s">
        <v>338</v>
      </c>
      <c r="B380" s="123" t="s">
        <v>339</v>
      </c>
      <c r="C380" s="124" t="s">
        <v>427</v>
      </c>
      <c r="D380" s="125">
        <v>45199</v>
      </c>
      <c r="E380" s="126">
        <v>45188</v>
      </c>
      <c r="F380" s="127" t="s">
        <v>371</v>
      </c>
      <c r="G380" s="128" t="s">
        <v>277</v>
      </c>
      <c r="H380" s="133" t="s">
        <v>417</v>
      </c>
      <c r="I380" s="132">
        <v>-3400.2</v>
      </c>
      <c r="J380" s="134">
        <v>523</v>
      </c>
    </row>
    <row r="381" spans="1:10" s="19" customFormat="1" ht="28.5">
      <c r="A381" s="122" t="s">
        <v>338</v>
      </c>
      <c r="B381" s="123" t="s">
        <v>339</v>
      </c>
      <c r="C381" s="124" t="s">
        <v>426</v>
      </c>
      <c r="D381" s="125">
        <v>45107</v>
      </c>
      <c r="E381" s="126">
        <v>45188</v>
      </c>
      <c r="F381" s="127" t="s">
        <v>491</v>
      </c>
      <c r="G381" s="128" t="s">
        <v>277</v>
      </c>
      <c r="H381" s="133" t="s">
        <v>478</v>
      </c>
      <c r="I381" s="132">
        <v>-6234.76</v>
      </c>
      <c r="J381" s="134">
        <v>2544</v>
      </c>
    </row>
    <row r="382" spans="1:10" s="19" customFormat="1" ht="28.5">
      <c r="A382" s="122" t="s">
        <v>338</v>
      </c>
      <c r="B382" s="123" t="s">
        <v>339</v>
      </c>
      <c r="C382" s="124" t="s">
        <v>425</v>
      </c>
      <c r="D382" s="125">
        <v>45199</v>
      </c>
      <c r="E382" s="126">
        <v>45188</v>
      </c>
      <c r="F382" s="127" t="s">
        <v>483</v>
      </c>
      <c r="G382" s="128" t="s">
        <v>277</v>
      </c>
      <c r="H382" s="133" t="s">
        <v>467</v>
      </c>
      <c r="I382" s="132">
        <v>-299.58999999999997</v>
      </c>
      <c r="J382" s="134">
        <v>36124</v>
      </c>
    </row>
    <row r="383" spans="1:10" s="19" customFormat="1" ht="28.5">
      <c r="A383" s="122" t="s">
        <v>338</v>
      </c>
      <c r="B383" s="123" t="s">
        <v>339</v>
      </c>
      <c r="C383" s="124" t="s">
        <v>429</v>
      </c>
      <c r="D383" s="125">
        <v>45199</v>
      </c>
      <c r="E383" s="126">
        <v>45188</v>
      </c>
      <c r="F383" s="127" t="s">
        <v>483</v>
      </c>
      <c r="G383" s="128" t="s">
        <v>277</v>
      </c>
      <c r="H383" s="133" t="s">
        <v>467</v>
      </c>
      <c r="I383" s="132">
        <v>-313.54000000000002</v>
      </c>
      <c r="J383" s="134">
        <v>36122</v>
      </c>
    </row>
    <row r="384" spans="1:10" s="19" customFormat="1" ht="28.5">
      <c r="A384" s="122" t="s">
        <v>338</v>
      </c>
      <c r="B384" s="123" t="s">
        <v>339</v>
      </c>
      <c r="C384" s="124" t="s">
        <v>429</v>
      </c>
      <c r="D384" s="125">
        <v>45199</v>
      </c>
      <c r="E384" s="126">
        <v>45188</v>
      </c>
      <c r="F384" s="127" t="s">
        <v>331</v>
      </c>
      <c r="G384" s="128" t="s">
        <v>277</v>
      </c>
      <c r="H384" s="133" t="s">
        <v>335</v>
      </c>
      <c r="I384" s="132">
        <v>-504</v>
      </c>
      <c r="J384" s="134">
        <v>12887</v>
      </c>
    </row>
    <row r="385" spans="1:10" s="19" customFormat="1" ht="28.5">
      <c r="A385" s="122" t="s">
        <v>338</v>
      </c>
      <c r="B385" s="123" t="s">
        <v>339</v>
      </c>
      <c r="C385" s="124" t="s">
        <v>429</v>
      </c>
      <c r="D385" s="125">
        <v>45169</v>
      </c>
      <c r="E385" s="126">
        <v>45188</v>
      </c>
      <c r="F385" s="127" t="s">
        <v>514</v>
      </c>
      <c r="G385" s="128" t="s">
        <v>277</v>
      </c>
      <c r="H385" s="133" t="s">
        <v>551</v>
      </c>
      <c r="I385" s="132">
        <v>-6253.28</v>
      </c>
      <c r="J385" s="134">
        <v>39531</v>
      </c>
    </row>
    <row r="386" spans="1:10" s="19" customFormat="1" ht="28.5">
      <c r="A386" s="122" t="s">
        <v>338</v>
      </c>
      <c r="B386" s="123" t="s">
        <v>339</v>
      </c>
      <c r="C386" s="124" t="s">
        <v>429</v>
      </c>
      <c r="D386" s="125">
        <v>45169</v>
      </c>
      <c r="E386" s="126">
        <v>45188</v>
      </c>
      <c r="F386" s="127" t="s">
        <v>514</v>
      </c>
      <c r="G386" s="128" t="s">
        <v>277</v>
      </c>
      <c r="H386" s="133" t="s">
        <v>551</v>
      </c>
      <c r="I386" s="132">
        <v>-125</v>
      </c>
      <c r="J386" s="134">
        <v>39531</v>
      </c>
    </row>
    <row r="387" spans="1:10" s="19" customFormat="1" ht="28.5">
      <c r="A387" s="122" t="s">
        <v>338</v>
      </c>
      <c r="B387" s="123" t="s">
        <v>339</v>
      </c>
      <c r="C387" s="124" t="s">
        <v>427</v>
      </c>
      <c r="D387" s="125">
        <v>45199</v>
      </c>
      <c r="E387" s="126">
        <v>45188</v>
      </c>
      <c r="F387" s="127" t="s">
        <v>438</v>
      </c>
      <c r="G387" s="128" t="s">
        <v>277</v>
      </c>
      <c r="H387" s="133" t="s">
        <v>455</v>
      </c>
      <c r="I387" s="132">
        <v>-9499.9</v>
      </c>
      <c r="J387" s="134">
        <v>423</v>
      </c>
    </row>
    <row r="388" spans="1:10" s="19" customFormat="1" ht="28.5">
      <c r="A388" s="122" t="s">
        <v>338</v>
      </c>
      <c r="B388" s="123" t="s">
        <v>339</v>
      </c>
      <c r="C388" s="124" t="s">
        <v>425</v>
      </c>
      <c r="D388" s="125">
        <v>45199</v>
      </c>
      <c r="E388" s="126">
        <v>45188</v>
      </c>
      <c r="F388" s="127" t="s">
        <v>438</v>
      </c>
      <c r="G388" s="128" t="s">
        <v>277</v>
      </c>
      <c r="H388" s="133" t="s">
        <v>455</v>
      </c>
      <c r="I388" s="132">
        <v>-9499.9</v>
      </c>
      <c r="J388" s="134">
        <v>423</v>
      </c>
    </row>
    <row r="389" spans="1:10" s="19" customFormat="1" ht="57">
      <c r="A389" s="122" t="s">
        <v>338</v>
      </c>
      <c r="B389" s="123" t="s">
        <v>339</v>
      </c>
      <c r="C389" s="124" t="s">
        <v>431</v>
      </c>
      <c r="D389" s="125">
        <v>45199</v>
      </c>
      <c r="E389" s="126">
        <v>45188</v>
      </c>
      <c r="F389" s="127" t="s">
        <v>438</v>
      </c>
      <c r="G389" s="128" t="s">
        <v>277</v>
      </c>
      <c r="H389" s="133" t="s">
        <v>455</v>
      </c>
      <c r="I389" s="132">
        <v>-9499.91</v>
      </c>
      <c r="J389" s="134">
        <v>423</v>
      </c>
    </row>
    <row r="390" spans="1:10" s="19" customFormat="1" ht="28.5">
      <c r="A390" s="122" t="s">
        <v>338</v>
      </c>
      <c r="B390" s="123" t="s">
        <v>339</v>
      </c>
      <c r="C390" s="124" t="s">
        <v>429</v>
      </c>
      <c r="D390" s="125">
        <v>45199</v>
      </c>
      <c r="E390" s="126">
        <v>45188</v>
      </c>
      <c r="F390" s="127" t="s">
        <v>438</v>
      </c>
      <c r="G390" s="128" t="s">
        <v>277</v>
      </c>
      <c r="H390" s="133" t="s">
        <v>455</v>
      </c>
      <c r="I390" s="132">
        <v>-9499.91</v>
      </c>
      <c r="J390" s="134">
        <v>423</v>
      </c>
    </row>
    <row r="391" spans="1:10" s="19" customFormat="1" ht="28.5">
      <c r="A391" s="122" t="s">
        <v>338</v>
      </c>
      <c r="B391" s="123" t="s">
        <v>339</v>
      </c>
      <c r="C391" s="124" t="s">
        <v>426</v>
      </c>
      <c r="D391" s="125">
        <v>45199</v>
      </c>
      <c r="E391" s="126">
        <v>45188</v>
      </c>
      <c r="F391" s="127" t="s">
        <v>438</v>
      </c>
      <c r="G391" s="128" t="s">
        <v>277</v>
      </c>
      <c r="H391" s="133" t="s">
        <v>455</v>
      </c>
      <c r="I391" s="132">
        <v>-9499.91</v>
      </c>
      <c r="J391" s="134">
        <v>423</v>
      </c>
    </row>
    <row r="392" spans="1:10" s="19" customFormat="1" ht="28.5">
      <c r="A392" s="122" t="s">
        <v>338</v>
      </c>
      <c r="B392" s="123" t="s">
        <v>339</v>
      </c>
      <c r="C392" s="124" t="s">
        <v>428</v>
      </c>
      <c r="D392" s="125">
        <v>45199</v>
      </c>
      <c r="E392" s="126">
        <v>45188</v>
      </c>
      <c r="F392" s="127" t="s">
        <v>438</v>
      </c>
      <c r="G392" s="128" t="s">
        <v>277</v>
      </c>
      <c r="H392" s="133" t="s">
        <v>455</v>
      </c>
      <c r="I392" s="132">
        <v>-9499.91</v>
      </c>
      <c r="J392" s="134">
        <v>423</v>
      </c>
    </row>
    <row r="393" spans="1:10" s="19" customFormat="1" ht="28.5">
      <c r="A393" s="122" t="s">
        <v>338</v>
      </c>
      <c r="B393" s="123" t="s">
        <v>339</v>
      </c>
      <c r="C393" s="124" t="s">
        <v>428</v>
      </c>
      <c r="D393" s="125">
        <v>45169</v>
      </c>
      <c r="E393" s="126">
        <v>45188</v>
      </c>
      <c r="F393" s="127" t="s">
        <v>436</v>
      </c>
      <c r="G393" s="128" t="s">
        <v>277</v>
      </c>
      <c r="H393" s="133" t="s">
        <v>453</v>
      </c>
      <c r="I393" s="132">
        <v>-13351.5</v>
      </c>
      <c r="J393" s="134">
        <v>4514</v>
      </c>
    </row>
    <row r="394" spans="1:10" s="19" customFormat="1" ht="57">
      <c r="A394" s="122" t="s">
        <v>338</v>
      </c>
      <c r="B394" s="123" t="s">
        <v>339</v>
      </c>
      <c r="C394" s="124" t="s">
        <v>431</v>
      </c>
      <c r="D394" s="125">
        <v>45199</v>
      </c>
      <c r="E394" s="126">
        <v>45188</v>
      </c>
      <c r="F394" s="127" t="s">
        <v>494</v>
      </c>
      <c r="G394" s="128" t="s">
        <v>277</v>
      </c>
      <c r="H394" s="133" t="s">
        <v>481</v>
      </c>
      <c r="I394" s="132">
        <v>-1497</v>
      </c>
      <c r="J394" s="134">
        <v>13687</v>
      </c>
    </row>
    <row r="395" spans="1:10" s="19" customFormat="1" ht="28.5">
      <c r="A395" s="122" t="s">
        <v>338</v>
      </c>
      <c r="B395" s="123" t="s">
        <v>339</v>
      </c>
      <c r="C395" s="124" t="s">
        <v>425</v>
      </c>
      <c r="D395" s="125">
        <v>45169</v>
      </c>
      <c r="E395" s="126">
        <v>45188</v>
      </c>
      <c r="F395" s="127" t="s">
        <v>351</v>
      </c>
      <c r="G395" s="128" t="s">
        <v>277</v>
      </c>
      <c r="H395" s="133" t="s">
        <v>394</v>
      </c>
      <c r="I395" s="132">
        <v>-2559.89</v>
      </c>
      <c r="J395" s="134">
        <v>962</v>
      </c>
    </row>
    <row r="396" spans="1:10" s="19" customFormat="1" ht="28.5">
      <c r="A396" s="122" t="s">
        <v>338</v>
      </c>
      <c r="B396" s="123" t="s">
        <v>339</v>
      </c>
      <c r="C396" s="124" t="s">
        <v>427</v>
      </c>
      <c r="D396" s="125">
        <v>45169</v>
      </c>
      <c r="E396" s="126">
        <v>45188</v>
      </c>
      <c r="F396" s="127" t="s">
        <v>351</v>
      </c>
      <c r="G396" s="128" t="s">
        <v>277</v>
      </c>
      <c r="H396" s="133" t="s">
        <v>394</v>
      </c>
      <c r="I396" s="132">
        <v>-2559.89</v>
      </c>
      <c r="J396" s="134">
        <v>963</v>
      </c>
    </row>
    <row r="397" spans="1:10" s="19" customFormat="1" ht="57">
      <c r="A397" s="122" t="s">
        <v>338</v>
      </c>
      <c r="B397" s="123" t="s">
        <v>339</v>
      </c>
      <c r="C397" s="124" t="s">
        <v>431</v>
      </c>
      <c r="D397" s="125">
        <v>45169</v>
      </c>
      <c r="E397" s="126">
        <v>45188</v>
      </c>
      <c r="F397" s="127" t="s">
        <v>515</v>
      </c>
      <c r="G397" s="128" t="s">
        <v>277</v>
      </c>
      <c r="H397" s="133" t="s">
        <v>552</v>
      </c>
      <c r="I397" s="132">
        <v>-249</v>
      </c>
      <c r="J397" s="134">
        <v>6287</v>
      </c>
    </row>
    <row r="398" spans="1:10" s="19" customFormat="1" ht="28.5">
      <c r="A398" s="122" t="s">
        <v>338</v>
      </c>
      <c r="B398" s="123" t="s">
        <v>339</v>
      </c>
      <c r="C398" s="124" t="s">
        <v>426</v>
      </c>
      <c r="D398" s="125">
        <v>45169</v>
      </c>
      <c r="E398" s="126">
        <v>45188</v>
      </c>
      <c r="F398" s="127" t="s">
        <v>515</v>
      </c>
      <c r="G398" s="128" t="s">
        <v>277</v>
      </c>
      <c r="H398" s="133" t="s">
        <v>552</v>
      </c>
      <c r="I398" s="132">
        <v>-249</v>
      </c>
      <c r="J398" s="134">
        <v>6285</v>
      </c>
    </row>
    <row r="399" spans="1:10" s="19" customFormat="1" ht="28.5">
      <c r="A399" s="122" t="s">
        <v>338</v>
      </c>
      <c r="B399" s="123" t="s">
        <v>339</v>
      </c>
      <c r="C399" s="124" t="s">
        <v>429</v>
      </c>
      <c r="D399" s="125">
        <v>45169</v>
      </c>
      <c r="E399" s="126">
        <v>45188</v>
      </c>
      <c r="F399" s="127" t="s">
        <v>515</v>
      </c>
      <c r="G399" s="128" t="s">
        <v>277</v>
      </c>
      <c r="H399" s="133" t="s">
        <v>552</v>
      </c>
      <c r="I399" s="132">
        <v>-249</v>
      </c>
      <c r="J399" s="134">
        <v>6252</v>
      </c>
    </row>
    <row r="400" spans="1:10" s="19" customFormat="1" ht="28.5">
      <c r="A400" s="122" t="s">
        <v>338</v>
      </c>
      <c r="B400" s="123" t="s">
        <v>339</v>
      </c>
      <c r="C400" s="124" t="s">
        <v>427</v>
      </c>
      <c r="D400" s="125">
        <v>45169</v>
      </c>
      <c r="E400" s="126">
        <v>45188</v>
      </c>
      <c r="F400" s="127" t="s">
        <v>372</v>
      </c>
      <c r="G400" s="128" t="s">
        <v>277</v>
      </c>
      <c r="H400" s="133" t="s">
        <v>418</v>
      </c>
      <c r="I400" s="132">
        <v>-23004.37</v>
      </c>
      <c r="J400" s="134">
        <v>682</v>
      </c>
    </row>
    <row r="401" spans="1:10" s="19" customFormat="1" ht="28.5">
      <c r="A401" s="122" t="s">
        <v>338</v>
      </c>
      <c r="B401" s="123" t="s">
        <v>339</v>
      </c>
      <c r="C401" s="124" t="s">
        <v>429</v>
      </c>
      <c r="D401" s="125">
        <v>45199</v>
      </c>
      <c r="E401" s="126">
        <v>45188</v>
      </c>
      <c r="F401" s="127" t="s">
        <v>436</v>
      </c>
      <c r="G401" s="128" t="s">
        <v>277</v>
      </c>
      <c r="H401" s="133" t="s">
        <v>453</v>
      </c>
      <c r="I401" s="132">
        <v>-13110</v>
      </c>
      <c r="J401" s="134">
        <v>4610</v>
      </c>
    </row>
    <row r="402" spans="1:10" s="19" customFormat="1" ht="28.5">
      <c r="A402" s="122" t="s">
        <v>338</v>
      </c>
      <c r="B402" s="123" t="s">
        <v>339</v>
      </c>
      <c r="C402" s="124" t="s">
        <v>428</v>
      </c>
      <c r="D402" s="125">
        <v>45199</v>
      </c>
      <c r="E402" s="126">
        <v>45188</v>
      </c>
      <c r="F402" s="127" t="s">
        <v>439</v>
      </c>
      <c r="G402" s="128" t="s">
        <v>277</v>
      </c>
      <c r="H402" s="133" t="s">
        <v>456</v>
      </c>
      <c r="I402" s="132">
        <v>-91.6</v>
      </c>
      <c r="J402" s="134">
        <v>4516</v>
      </c>
    </row>
    <row r="403" spans="1:10" s="19" customFormat="1" ht="28.5">
      <c r="A403" s="122" t="s">
        <v>338</v>
      </c>
      <c r="B403" s="123" t="s">
        <v>339</v>
      </c>
      <c r="C403" s="124" t="s">
        <v>427</v>
      </c>
      <c r="D403" s="125">
        <v>45199</v>
      </c>
      <c r="E403" s="126">
        <v>45188</v>
      </c>
      <c r="F403" s="127" t="s">
        <v>439</v>
      </c>
      <c r="G403" s="128" t="s">
        <v>277</v>
      </c>
      <c r="H403" s="133" t="s">
        <v>456</v>
      </c>
      <c r="I403" s="132">
        <v>-91.6</v>
      </c>
      <c r="J403" s="134">
        <v>4522</v>
      </c>
    </row>
    <row r="404" spans="1:10" s="19" customFormat="1" ht="28.5">
      <c r="A404" s="122" t="s">
        <v>338</v>
      </c>
      <c r="B404" s="123" t="s">
        <v>339</v>
      </c>
      <c r="C404" s="124" t="s">
        <v>427</v>
      </c>
      <c r="D404" s="125">
        <v>45169</v>
      </c>
      <c r="E404" s="126">
        <v>45188</v>
      </c>
      <c r="F404" s="127" t="s">
        <v>515</v>
      </c>
      <c r="G404" s="128" t="s">
        <v>277</v>
      </c>
      <c r="H404" s="133" t="s">
        <v>552</v>
      </c>
      <c r="I404" s="132">
        <v>-249</v>
      </c>
      <c r="J404" s="134">
        <v>6279</v>
      </c>
    </row>
    <row r="405" spans="1:10" s="19" customFormat="1" ht="28.5">
      <c r="A405" s="122" t="s">
        <v>338</v>
      </c>
      <c r="B405" s="123" t="s">
        <v>339</v>
      </c>
      <c r="C405" s="124" t="s">
        <v>425</v>
      </c>
      <c r="D405" s="125">
        <v>45169</v>
      </c>
      <c r="E405" s="126">
        <v>45188</v>
      </c>
      <c r="F405" s="127" t="s">
        <v>515</v>
      </c>
      <c r="G405" s="128" t="s">
        <v>277</v>
      </c>
      <c r="H405" s="133" t="s">
        <v>552</v>
      </c>
      <c r="I405" s="132">
        <v>-249</v>
      </c>
      <c r="J405" s="134">
        <v>6288</v>
      </c>
    </row>
    <row r="406" spans="1:10" s="19" customFormat="1" ht="28.5">
      <c r="A406" s="122" t="s">
        <v>338</v>
      </c>
      <c r="B406" s="123" t="s">
        <v>339</v>
      </c>
      <c r="C406" s="124" t="s">
        <v>427</v>
      </c>
      <c r="D406" s="125">
        <v>45199</v>
      </c>
      <c r="E406" s="126">
        <v>45188</v>
      </c>
      <c r="F406" s="127" t="s">
        <v>516</v>
      </c>
      <c r="G406" s="128" t="s">
        <v>277</v>
      </c>
      <c r="H406" s="133" t="s">
        <v>553</v>
      </c>
      <c r="I406" s="132">
        <v>-1600</v>
      </c>
      <c r="J406" s="134">
        <v>14777</v>
      </c>
    </row>
    <row r="407" spans="1:10" s="19" customFormat="1" ht="28.5">
      <c r="A407" s="122" t="s">
        <v>338</v>
      </c>
      <c r="B407" s="123" t="s">
        <v>339</v>
      </c>
      <c r="C407" s="124" t="s">
        <v>428</v>
      </c>
      <c r="D407" s="125">
        <v>45169</v>
      </c>
      <c r="E407" s="126">
        <v>45188</v>
      </c>
      <c r="F407" s="127" t="s">
        <v>351</v>
      </c>
      <c r="G407" s="128" t="s">
        <v>277</v>
      </c>
      <c r="H407" s="133" t="s">
        <v>394</v>
      </c>
      <c r="I407" s="132">
        <v>-2011.35</v>
      </c>
      <c r="J407" s="134">
        <v>965</v>
      </c>
    </row>
    <row r="408" spans="1:10" s="19" customFormat="1" ht="28.5">
      <c r="A408" s="122" t="s">
        <v>338</v>
      </c>
      <c r="B408" s="123" t="s">
        <v>339</v>
      </c>
      <c r="C408" s="124" t="s">
        <v>429</v>
      </c>
      <c r="D408" s="125">
        <v>45169</v>
      </c>
      <c r="E408" s="126">
        <v>45188</v>
      </c>
      <c r="F408" s="127" t="s">
        <v>351</v>
      </c>
      <c r="G408" s="128" t="s">
        <v>277</v>
      </c>
      <c r="H408" s="133" t="s">
        <v>394</v>
      </c>
      <c r="I408" s="132">
        <v>-2194.19</v>
      </c>
      <c r="J408" s="134">
        <v>966</v>
      </c>
    </row>
    <row r="409" spans="1:10" s="19" customFormat="1" ht="57">
      <c r="A409" s="122" t="s">
        <v>338</v>
      </c>
      <c r="B409" s="123" t="s">
        <v>339</v>
      </c>
      <c r="C409" s="124" t="s">
        <v>431</v>
      </c>
      <c r="D409" s="125">
        <v>45169</v>
      </c>
      <c r="E409" s="126">
        <v>45188</v>
      </c>
      <c r="F409" s="127" t="s">
        <v>351</v>
      </c>
      <c r="G409" s="128" t="s">
        <v>277</v>
      </c>
      <c r="H409" s="133" t="s">
        <v>394</v>
      </c>
      <c r="I409" s="132">
        <v>-1097.0999999999999</v>
      </c>
      <c r="J409" s="134">
        <v>968</v>
      </c>
    </row>
    <row r="410" spans="1:10" s="19" customFormat="1" ht="28.5">
      <c r="A410" s="122" t="s">
        <v>338</v>
      </c>
      <c r="B410" s="123" t="s">
        <v>339</v>
      </c>
      <c r="C410" s="124" t="s">
        <v>427</v>
      </c>
      <c r="D410" s="125">
        <v>45199</v>
      </c>
      <c r="E410" s="126">
        <v>45188</v>
      </c>
      <c r="F410" s="127" t="s">
        <v>326</v>
      </c>
      <c r="G410" s="128" t="s">
        <v>328</v>
      </c>
      <c r="H410" s="133" t="s">
        <v>329</v>
      </c>
      <c r="I410" s="132">
        <v>-30.1</v>
      </c>
      <c r="J410" s="134"/>
    </row>
    <row r="411" spans="1:10" s="19" customFormat="1" ht="28.5">
      <c r="A411" s="122" t="s">
        <v>338</v>
      </c>
      <c r="B411" s="123" t="s">
        <v>339</v>
      </c>
      <c r="C411" s="124" t="s">
        <v>425</v>
      </c>
      <c r="D411" s="125">
        <v>45169</v>
      </c>
      <c r="E411" s="126">
        <v>45188</v>
      </c>
      <c r="F411" s="127" t="s">
        <v>366</v>
      </c>
      <c r="G411" s="128" t="s">
        <v>277</v>
      </c>
      <c r="H411" s="133" t="s">
        <v>412</v>
      </c>
      <c r="I411" s="132">
        <v>-2643.88</v>
      </c>
      <c r="J411" s="134">
        <v>78088</v>
      </c>
    </row>
    <row r="412" spans="1:10" s="19" customFormat="1" ht="28.5">
      <c r="A412" s="122" t="s">
        <v>338</v>
      </c>
      <c r="B412" s="123" t="s">
        <v>339</v>
      </c>
      <c r="C412" s="124" t="s">
        <v>425</v>
      </c>
      <c r="D412" s="125">
        <v>45169</v>
      </c>
      <c r="E412" s="126">
        <v>45188</v>
      </c>
      <c r="F412" s="127" t="s">
        <v>348</v>
      </c>
      <c r="G412" s="128" t="s">
        <v>277</v>
      </c>
      <c r="H412" s="133" t="s">
        <v>390</v>
      </c>
      <c r="I412" s="132">
        <v>-4670.58</v>
      </c>
      <c r="J412" s="134">
        <v>1100892</v>
      </c>
    </row>
    <row r="413" spans="1:10" s="19" customFormat="1" ht="57">
      <c r="A413" s="122" t="s">
        <v>338</v>
      </c>
      <c r="B413" s="123" t="s">
        <v>339</v>
      </c>
      <c r="C413" s="124" t="s">
        <v>431</v>
      </c>
      <c r="D413" s="125">
        <v>45169</v>
      </c>
      <c r="E413" s="126">
        <v>45188</v>
      </c>
      <c r="F413" s="127" t="s">
        <v>366</v>
      </c>
      <c r="G413" s="128" t="s">
        <v>277</v>
      </c>
      <c r="H413" s="133" t="s">
        <v>412</v>
      </c>
      <c r="I413" s="132">
        <v>-1344.31</v>
      </c>
      <c r="J413" s="134">
        <v>924208</v>
      </c>
    </row>
    <row r="414" spans="1:10" s="19" customFormat="1" ht="28.5">
      <c r="A414" s="122" t="s">
        <v>338</v>
      </c>
      <c r="B414" s="123" t="s">
        <v>339</v>
      </c>
      <c r="C414" s="124" t="s">
        <v>425</v>
      </c>
      <c r="D414" s="125">
        <v>45169</v>
      </c>
      <c r="E414" s="126">
        <v>45188</v>
      </c>
      <c r="F414" s="127">
        <v>1162</v>
      </c>
      <c r="G414" s="128" t="s">
        <v>380</v>
      </c>
      <c r="H414" s="133" t="s">
        <v>462</v>
      </c>
      <c r="I414" s="132">
        <v>-1360.68</v>
      </c>
      <c r="J414" s="134"/>
    </row>
    <row r="415" spans="1:10" s="19" customFormat="1" ht="28.5">
      <c r="A415" s="122" t="s">
        <v>338</v>
      </c>
      <c r="B415" s="123" t="s">
        <v>339</v>
      </c>
      <c r="C415" s="124" t="s">
        <v>427</v>
      </c>
      <c r="D415" s="125">
        <v>45169</v>
      </c>
      <c r="E415" s="126">
        <v>45188</v>
      </c>
      <c r="F415" s="127">
        <v>1162</v>
      </c>
      <c r="G415" s="128" t="s">
        <v>380</v>
      </c>
      <c r="H415" s="133" t="s">
        <v>462</v>
      </c>
      <c r="I415" s="132">
        <v>-1360.68</v>
      </c>
      <c r="J415" s="134"/>
    </row>
    <row r="416" spans="1:10" s="19" customFormat="1" ht="28.5">
      <c r="A416" s="122" t="s">
        <v>338</v>
      </c>
      <c r="B416" s="123" t="s">
        <v>339</v>
      </c>
      <c r="C416" s="124" t="s">
        <v>426</v>
      </c>
      <c r="D416" s="125">
        <v>45169</v>
      </c>
      <c r="E416" s="126">
        <v>45188</v>
      </c>
      <c r="F416" s="127">
        <v>1162</v>
      </c>
      <c r="G416" s="128" t="s">
        <v>380</v>
      </c>
      <c r="H416" s="133" t="s">
        <v>462</v>
      </c>
      <c r="I416" s="132">
        <v>-680.34</v>
      </c>
      <c r="J416" s="134"/>
    </row>
    <row r="417" spans="1:10" s="19" customFormat="1" ht="28.5">
      <c r="A417" s="122" t="s">
        <v>338</v>
      </c>
      <c r="B417" s="123" t="s">
        <v>339</v>
      </c>
      <c r="C417" s="124" t="s">
        <v>255</v>
      </c>
      <c r="D417" s="125">
        <v>45169</v>
      </c>
      <c r="E417" s="126">
        <v>45188</v>
      </c>
      <c r="F417" s="127">
        <v>1082</v>
      </c>
      <c r="G417" s="128" t="s">
        <v>380</v>
      </c>
      <c r="H417" s="133" t="s">
        <v>409</v>
      </c>
      <c r="I417" s="132">
        <v>-5885.65</v>
      </c>
      <c r="J417" s="134"/>
    </row>
    <row r="418" spans="1:10" s="19" customFormat="1" ht="28.5">
      <c r="A418" s="122" t="s">
        <v>338</v>
      </c>
      <c r="B418" s="123" t="s">
        <v>339</v>
      </c>
      <c r="C418" s="124" t="s">
        <v>425</v>
      </c>
      <c r="D418" s="125">
        <v>45169</v>
      </c>
      <c r="E418" s="126">
        <v>45188</v>
      </c>
      <c r="F418" s="127">
        <v>1082</v>
      </c>
      <c r="G418" s="128" t="s">
        <v>380</v>
      </c>
      <c r="H418" s="133" t="s">
        <v>409</v>
      </c>
      <c r="I418" s="132">
        <v>-1753.9</v>
      </c>
      <c r="J418" s="134"/>
    </row>
    <row r="419" spans="1:10" s="19" customFormat="1" ht="28.5">
      <c r="A419" s="122" t="s">
        <v>338</v>
      </c>
      <c r="B419" s="123" t="s">
        <v>339</v>
      </c>
      <c r="C419" s="124" t="s">
        <v>425</v>
      </c>
      <c r="D419" s="125">
        <v>45169</v>
      </c>
      <c r="E419" s="126">
        <v>45188</v>
      </c>
      <c r="F419" s="127">
        <v>1082</v>
      </c>
      <c r="G419" s="128" t="s">
        <v>380</v>
      </c>
      <c r="H419" s="133" t="s">
        <v>409</v>
      </c>
      <c r="I419" s="132">
        <v>-12958.07</v>
      </c>
      <c r="J419" s="134"/>
    </row>
    <row r="420" spans="1:10" s="19" customFormat="1" ht="28.5">
      <c r="A420" s="122" t="s">
        <v>338</v>
      </c>
      <c r="B420" s="123" t="s">
        <v>339</v>
      </c>
      <c r="C420" s="124" t="s">
        <v>427</v>
      </c>
      <c r="D420" s="125">
        <v>45169</v>
      </c>
      <c r="E420" s="126">
        <v>45188</v>
      </c>
      <c r="F420" s="127">
        <v>1082</v>
      </c>
      <c r="G420" s="128" t="s">
        <v>380</v>
      </c>
      <c r="H420" s="133" t="s">
        <v>409</v>
      </c>
      <c r="I420" s="132">
        <v>-11072.780000000004</v>
      </c>
      <c r="J420" s="134"/>
    </row>
    <row r="421" spans="1:10" s="19" customFormat="1" ht="28.5">
      <c r="A421" s="122" t="s">
        <v>338</v>
      </c>
      <c r="B421" s="123" t="s">
        <v>339</v>
      </c>
      <c r="C421" s="124" t="s">
        <v>426</v>
      </c>
      <c r="D421" s="125">
        <v>45169</v>
      </c>
      <c r="E421" s="126">
        <v>45188</v>
      </c>
      <c r="F421" s="127">
        <v>1082</v>
      </c>
      <c r="G421" s="128" t="s">
        <v>380</v>
      </c>
      <c r="H421" s="133" t="s">
        <v>409</v>
      </c>
      <c r="I421" s="132">
        <v>-18491.980000000003</v>
      </c>
      <c r="J421" s="134"/>
    </row>
    <row r="422" spans="1:10" s="19" customFormat="1" ht="28.5">
      <c r="A422" s="122" t="s">
        <v>338</v>
      </c>
      <c r="B422" s="123" t="s">
        <v>339</v>
      </c>
      <c r="C422" s="124" t="s">
        <v>428</v>
      </c>
      <c r="D422" s="125">
        <v>45169</v>
      </c>
      <c r="E422" s="126">
        <v>45188</v>
      </c>
      <c r="F422" s="127">
        <v>1082</v>
      </c>
      <c r="G422" s="128" t="s">
        <v>380</v>
      </c>
      <c r="H422" s="133" t="s">
        <v>409</v>
      </c>
      <c r="I422" s="132">
        <v>-9680.3600000000042</v>
      </c>
      <c r="J422" s="134"/>
    </row>
    <row r="423" spans="1:10" s="19" customFormat="1" ht="28.5">
      <c r="A423" s="122" t="s">
        <v>338</v>
      </c>
      <c r="B423" s="123" t="s">
        <v>339</v>
      </c>
      <c r="C423" s="124" t="s">
        <v>429</v>
      </c>
      <c r="D423" s="125">
        <v>45169</v>
      </c>
      <c r="E423" s="126">
        <v>45188</v>
      </c>
      <c r="F423" s="127">
        <v>1082</v>
      </c>
      <c r="G423" s="128" t="s">
        <v>380</v>
      </c>
      <c r="H423" s="133" t="s">
        <v>409</v>
      </c>
      <c r="I423" s="132">
        <v>-9842.6500000000015</v>
      </c>
      <c r="J423" s="134"/>
    </row>
    <row r="424" spans="1:10" s="19" customFormat="1" ht="57">
      <c r="A424" s="122" t="s">
        <v>338</v>
      </c>
      <c r="B424" s="123" t="s">
        <v>339</v>
      </c>
      <c r="C424" s="124" t="s">
        <v>430</v>
      </c>
      <c r="D424" s="125">
        <v>45169</v>
      </c>
      <c r="E424" s="126">
        <v>45188</v>
      </c>
      <c r="F424" s="127">
        <v>1082</v>
      </c>
      <c r="G424" s="128" t="s">
        <v>380</v>
      </c>
      <c r="H424" s="133" t="s">
        <v>409</v>
      </c>
      <c r="I424" s="132">
        <v>-3717.5499999999997</v>
      </c>
      <c r="J424" s="134"/>
    </row>
    <row r="425" spans="1:10" s="19" customFormat="1" ht="28.5">
      <c r="A425" s="122" t="s">
        <v>338</v>
      </c>
      <c r="B425" s="123" t="s">
        <v>339</v>
      </c>
      <c r="C425" s="124" t="s">
        <v>426</v>
      </c>
      <c r="D425" s="125">
        <v>45169</v>
      </c>
      <c r="E425" s="126">
        <v>45188</v>
      </c>
      <c r="F425" s="127">
        <v>1082</v>
      </c>
      <c r="G425" s="128" t="s">
        <v>380</v>
      </c>
      <c r="H425" s="133" t="s">
        <v>409</v>
      </c>
      <c r="I425" s="132">
        <v>-6092.1500000000005</v>
      </c>
      <c r="J425" s="134"/>
    </row>
    <row r="426" spans="1:10" s="19" customFormat="1" ht="57">
      <c r="A426" s="122" t="s">
        <v>338</v>
      </c>
      <c r="B426" s="123" t="s">
        <v>339</v>
      </c>
      <c r="C426" s="124" t="s">
        <v>431</v>
      </c>
      <c r="D426" s="125">
        <v>45169</v>
      </c>
      <c r="E426" s="126">
        <v>45188</v>
      </c>
      <c r="F426" s="127">
        <v>1082</v>
      </c>
      <c r="G426" s="128" t="s">
        <v>380</v>
      </c>
      <c r="H426" s="133" t="s">
        <v>409</v>
      </c>
      <c r="I426" s="132">
        <v>-6114.45</v>
      </c>
      <c r="J426" s="134"/>
    </row>
    <row r="427" spans="1:10" s="19" customFormat="1" ht="28.5">
      <c r="A427" s="122" t="s">
        <v>338</v>
      </c>
      <c r="B427" s="123" t="s">
        <v>339</v>
      </c>
      <c r="C427" s="124" t="s">
        <v>425</v>
      </c>
      <c r="D427" s="125">
        <v>45169</v>
      </c>
      <c r="E427" s="126">
        <v>45188</v>
      </c>
      <c r="F427" s="127">
        <v>1099</v>
      </c>
      <c r="G427" s="128" t="s">
        <v>380</v>
      </c>
      <c r="H427" s="133" t="s">
        <v>409</v>
      </c>
      <c r="I427" s="132">
        <v>-1003.19</v>
      </c>
      <c r="J427" s="134"/>
    </row>
    <row r="428" spans="1:10" s="19" customFormat="1" ht="28.5">
      <c r="A428" s="122" t="s">
        <v>338</v>
      </c>
      <c r="B428" s="123" t="s">
        <v>339</v>
      </c>
      <c r="C428" s="124" t="s">
        <v>255</v>
      </c>
      <c r="D428" s="125">
        <v>45169</v>
      </c>
      <c r="E428" s="126">
        <v>45188</v>
      </c>
      <c r="F428" s="127">
        <v>561</v>
      </c>
      <c r="G428" s="128" t="s">
        <v>447</v>
      </c>
      <c r="H428" s="133" t="s">
        <v>407</v>
      </c>
      <c r="I428" s="132">
        <v>-420.34</v>
      </c>
      <c r="J428" s="134"/>
    </row>
    <row r="429" spans="1:10" s="19" customFormat="1" ht="28.5">
      <c r="A429" s="122" t="s">
        <v>338</v>
      </c>
      <c r="B429" s="123" t="s">
        <v>339</v>
      </c>
      <c r="C429" s="124" t="s">
        <v>425</v>
      </c>
      <c r="D429" s="125">
        <v>45169</v>
      </c>
      <c r="E429" s="126">
        <v>45188</v>
      </c>
      <c r="F429" s="127">
        <v>561</v>
      </c>
      <c r="G429" s="128" t="s">
        <v>447</v>
      </c>
      <c r="H429" s="133" t="s">
        <v>407</v>
      </c>
      <c r="I429" s="132">
        <v>-3778.6099999999997</v>
      </c>
      <c r="J429" s="134"/>
    </row>
    <row r="430" spans="1:10" s="19" customFormat="1" ht="28.5">
      <c r="A430" s="122" t="s">
        <v>338</v>
      </c>
      <c r="B430" s="123" t="s">
        <v>339</v>
      </c>
      <c r="C430" s="124" t="s">
        <v>425</v>
      </c>
      <c r="D430" s="125">
        <v>45169</v>
      </c>
      <c r="E430" s="126">
        <v>45188</v>
      </c>
      <c r="F430" s="127">
        <v>561</v>
      </c>
      <c r="G430" s="128" t="s">
        <v>447</v>
      </c>
      <c r="H430" s="133" t="s">
        <v>407</v>
      </c>
      <c r="I430" s="132">
        <v>-16122.259999999998</v>
      </c>
      <c r="J430" s="134"/>
    </row>
    <row r="431" spans="1:10" s="19" customFormat="1" ht="28.5">
      <c r="A431" s="122" t="s">
        <v>338</v>
      </c>
      <c r="B431" s="123" t="s">
        <v>339</v>
      </c>
      <c r="C431" s="124" t="s">
        <v>426</v>
      </c>
      <c r="D431" s="125">
        <v>45169</v>
      </c>
      <c r="E431" s="126">
        <v>45188</v>
      </c>
      <c r="F431" s="127">
        <v>561</v>
      </c>
      <c r="G431" s="128" t="s">
        <v>447</v>
      </c>
      <c r="H431" s="133" t="s">
        <v>407</v>
      </c>
      <c r="I431" s="132">
        <v>-9176.25</v>
      </c>
      <c r="J431" s="134"/>
    </row>
    <row r="432" spans="1:10" s="19" customFormat="1" ht="28.5">
      <c r="A432" s="122" t="s">
        <v>338</v>
      </c>
      <c r="B432" s="123" t="s">
        <v>339</v>
      </c>
      <c r="C432" s="124" t="s">
        <v>427</v>
      </c>
      <c r="D432" s="125">
        <v>45169</v>
      </c>
      <c r="E432" s="126">
        <v>45188</v>
      </c>
      <c r="F432" s="127">
        <v>561</v>
      </c>
      <c r="G432" s="128" t="s">
        <v>447</v>
      </c>
      <c r="H432" s="133" t="s">
        <v>407</v>
      </c>
      <c r="I432" s="132">
        <v>-13952.489999999998</v>
      </c>
      <c r="J432" s="134"/>
    </row>
    <row r="433" spans="1:10" s="19" customFormat="1" ht="28.5">
      <c r="A433" s="122" t="s">
        <v>338</v>
      </c>
      <c r="B433" s="123" t="s">
        <v>339</v>
      </c>
      <c r="C433" s="124" t="s">
        <v>428</v>
      </c>
      <c r="D433" s="125">
        <v>45169</v>
      </c>
      <c r="E433" s="126">
        <v>45188</v>
      </c>
      <c r="F433" s="127">
        <v>561</v>
      </c>
      <c r="G433" s="128" t="s">
        <v>447</v>
      </c>
      <c r="H433" s="133" t="s">
        <v>407</v>
      </c>
      <c r="I433" s="132">
        <v>-7445.5199999999995</v>
      </c>
      <c r="J433" s="134"/>
    </row>
    <row r="434" spans="1:10" s="19" customFormat="1" ht="28.5">
      <c r="A434" s="122" t="s">
        <v>338</v>
      </c>
      <c r="B434" s="123" t="s">
        <v>339</v>
      </c>
      <c r="C434" s="124" t="s">
        <v>429</v>
      </c>
      <c r="D434" s="125">
        <v>45169</v>
      </c>
      <c r="E434" s="126">
        <v>45188</v>
      </c>
      <c r="F434" s="127">
        <v>561</v>
      </c>
      <c r="G434" s="128" t="s">
        <v>447</v>
      </c>
      <c r="H434" s="133" t="s">
        <v>407</v>
      </c>
      <c r="I434" s="132">
        <v>-7620.7599999999993</v>
      </c>
      <c r="J434" s="134"/>
    </row>
    <row r="435" spans="1:10" s="19" customFormat="1" ht="57">
      <c r="A435" s="122" t="s">
        <v>338</v>
      </c>
      <c r="B435" s="123" t="s">
        <v>339</v>
      </c>
      <c r="C435" s="124" t="s">
        <v>430</v>
      </c>
      <c r="D435" s="125">
        <v>45169</v>
      </c>
      <c r="E435" s="126">
        <v>45188</v>
      </c>
      <c r="F435" s="127">
        <v>561</v>
      </c>
      <c r="G435" s="128" t="s">
        <v>447</v>
      </c>
      <c r="H435" s="133" t="s">
        <v>407</v>
      </c>
      <c r="I435" s="132">
        <v>-1173.68</v>
      </c>
      <c r="J435" s="134"/>
    </row>
    <row r="436" spans="1:10" s="19" customFormat="1" ht="28.5">
      <c r="A436" s="122" t="s">
        <v>338</v>
      </c>
      <c r="B436" s="123" t="s">
        <v>339</v>
      </c>
      <c r="C436" s="124" t="s">
        <v>426</v>
      </c>
      <c r="D436" s="125">
        <v>45169</v>
      </c>
      <c r="E436" s="126">
        <v>45188</v>
      </c>
      <c r="F436" s="127">
        <v>561</v>
      </c>
      <c r="G436" s="128" t="s">
        <v>447</v>
      </c>
      <c r="H436" s="133" t="s">
        <v>407</v>
      </c>
      <c r="I436" s="132">
        <v>-3748.9099999999994</v>
      </c>
      <c r="J436" s="134"/>
    </row>
    <row r="437" spans="1:10" s="19" customFormat="1" ht="57">
      <c r="A437" s="122" t="s">
        <v>338</v>
      </c>
      <c r="B437" s="123" t="s">
        <v>339</v>
      </c>
      <c r="C437" s="124" t="s">
        <v>431</v>
      </c>
      <c r="D437" s="125">
        <v>45169</v>
      </c>
      <c r="E437" s="126">
        <v>45188</v>
      </c>
      <c r="F437" s="127">
        <v>561</v>
      </c>
      <c r="G437" s="128" t="s">
        <v>447</v>
      </c>
      <c r="H437" s="133" t="s">
        <v>407</v>
      </c>
      <c r="I437" s="132">
        <v>-1344.33</v>
      </c>
      <c r="J437" s="134"/>
    </row>
    <row r="438" spans="1:10" s="19" customFormat="1" ht="28.5">
      <c r="A438" s="122" t="s">
        <v>338</v>
      </c>
      <c r="B438" s="123" t="s">
        <v>339</v>
      </c>
      <c r="C438" s="124" t="s">
        <v>425</v>
      </c>
      <c r="D438" s="125">
        <v>45169</v>
      </c>
      <c r="E438" s="126">
        <v>45188</v>
      </c>
      <c r="F438" s="127">
        <v>588</v>
      </c>
      <c r="G438" s="128" t="s">
        <v>447</v>
      </c>
      <c r="H438" s="133" t="s">
        <v>407</v>
      </c>
      <c r="I438" s="132">
        <v>-251.14</v>
      </c>
      <c r="J438" s="134"/>
    </row>
    <row r="439" spans="1:10" s="19" customFormat="1" ht="28.5">
      <c r="A439" s="122" t="s">
        <v>338</v>
      </c>
      <c r="B439" s="123" t="s">
        <v>339</v>
      </c>
      <c r="C439" s="124" t="s">
        <v>340</v>
      </c>
      <c r="D439" s="125">
        <v>45199</v>
      </c>
      <c r="E439" s="126">
        <v>45189</v>
      </c>
      <c r="F439" s="127"/>
      <c r="G439" s="128" t="s">
        <v>327</v>
      </c>
      <c r="H439" s="133" t="s">
        <v>549</v>
      </c>
      <c r="I439" s="132">
        <v>25.76</v>
      </c>
      <c r="J439" s="134"/>
    </row>
    <row r="440" spans="1:10" s="19" customFormat="1" ht="28.5">
      <c r="A440" s="122" t="s">
        <v>338</v>
      </c>
      <c r="B440" s="123" t="s">
        <v>339</v>
      </c>
      <c r="C440" s="124" t="s">
        <v>255</v>
      </c>
      <c r="D440" s="125">
        <v>45169</v>
      </c>
      <c r="E440" s="126">
        <v>45189</v>
      </c>
      <c r="F440" s="127" t="s">
        <v>432</v>
      </c>
      <c r="G440" s="128" t="s">
        <v>277</v>
      </c>
      <c r="H440" s="133" t="s">
        <v>449</v>
      </c>
      <c r="I440" s="132">
        <v>-280.7</v>
      </c>
      <c r="J440" s="134">
        <v>33</v>
      </c>
    </row>
    <row r="441" spans="1:10" s="19" customFormat="1" ht="28.5">
      <c r="A441" s="122" t="s">
        <v>338</v>
      </c>
      <c r="B441" s="123" t="s">
        <v>339</v>
      </c>
      <c r="C441" s="124" t="s">
        <v>255</v>
      </c>
      <c r="D441" s="125">
        <v>45199</v>
      </c>
      <c r="E441" s="126">
        <v>45189</v>
      </c>
      <c r="F441" s="127" t="s">
        <v>349</v>
      </c>
      <c r="G441" s="128" t="s">
        <v>277</v>
      </c>
      <c r="H441" s="133" t="s">
        <v>391</v>
      </c>
      <c r="I441" s="132">
        <v>-3.07</v>
      </c>
      <c r="J441" s="134">
        <v>1168</v>
      </c>
    </row>
    <row r="442" spans="1:10" s="19" customFormat="1" ht="28.5">
      <c r="A442" s="122" t="s">
        <v>338</v>
      </c>
      <c r="B442" s="123" t="s">
        <v>339</v>
      </c>
      <c r="C442" s="124" t="s">
        <v>255</v>
      </c>
      <c r="D442" s="125">
        <v>45199</v>
      </c>
      <c r="E442" s="126">
        <v>45189</v>
      </c>
      <c r="F442" s="127" t="s">
        <v>349</v>
      </c>
      <c r="G442" s="128" t="s">
        <v>277</v>
      </c>
      <c r="H442" s="133" t="s">
        <v>391</v>
      </c>
      <c r="I442" s="132">
        <v>-3.57</v>
      </c>
      <c r="J442" s="134">
        <v>1167</v>
      </c>
    </row>
    <row r="443" spans="1:10" s="19" customFormat="1" ht="28.5">
      <c r="A443" s="122" t="s">
        <v>338</v>
      </c>
      <c r="B443" s="123" t="s">
        <v>339</v>
      </c>
      <c r="C443" s="124" t="s">
        <v>255</v>
      </c>
      <c r="D443" s="125">
        <v>45169</v>
      </c>
      <c r="E443" s="126">
        <v>45189</v>
      </c>
      <c r="F443" s="127" t="s">
        <v>367</v>
      </c>
      <c r="G443" s="128" t="s">
        <v>328</v>
      </c>
      <c r="H443" s="133" t="s">
        <v>413</v>
      </c>
      <c r="I443" s="132">
        <v>-16.07</v>
      </c>
      <c r="J443" s="134"/>
    </row>
    <row r="444" spans="1:10" s="19" customFormat="1" ht="28.5">
      <c r="A444" s="122" t="s">
        <v>338</v>
      </c>
      <c r="B444" s="123" t="s">
        <v>339</v>
      </c>
      <c r="C444" s="124" t="s">
        <v>255</v>
      </c>
      <c r="D444" s="125">
        <v>45138</v>
      </c>
      <c r="E444" s="126">
        <v>45189</v>
      </c>
      <c r="F444" s="127" t="s">
        <v>366</v>
      </c>
      <c r="G444" s="128" t="s">
        <v>277</v>
      </c>
      <c r="H444" s="133" t="s">
        <v>412</v>
      </c>
      <c r="I444" s="132">
        <v>-28.46</v>
      </c>
      <c r="J444" s="134">
        <v>691793</v>
      </c>
    </row>
    <row r="445" spans="1:10" s="19" customFormat="1" ht="28.5">
      <c r="A445" s="122" t="s">
        <v>338</v>
      </c>
      <c r="B445" s="123" t="s">
        <v>339</v>
      </c>
      <c r="C445" s="124" t="s">
        <v>425</v>
      </c>
      <c r="D445" s="125">
        <v>45169</v>
      </c>
      <c r="E445" s="126">
        <v>45189</v>
      </c>
      <c r="F445" s="127">
        <v>1162</v>
      </c>
      <c r="G445" s="128" t="s">
        <v>327</v>
      </c>
      <c r="H445" s="133" t="s">
        <v>462</v>
      </c>
      <c r="I445" s="132">
        <v>-680.34</v>
      </c>
      <c r="J445" s="134"/>
    </row>
    <row r="446" spans="1:10" s="19" customFormat="1" ht="28.5">
      <c r="A446" s="122" t="s">
        <v>338</v>
      </c>
      <c r="B446" s="123" t="s">
        <v>339</v>
      </c>
      <c r="C446" s="124" t="s">
        <v>255</v>
      </c>
      <c r="D446" s="125">
        <v>45229</v>
      </c>
      <c r="E446" s="126">
        <v>45190</v>
      </c>
      <c r="F446" s="127" t="s">
        <v>326</v>
      </c>
      <c r="G446" s="128" t="s">
        <v>328</v>
      </c>
      <c r="H446" s="133" t="s">
        <v>329</v>
      </c>
      <c r="I446" s="132">
        <v>-5.7</v>
      </c>
      <c r="J446" s="134"/>
    </row>
    <row r="447" spans="1:10" s="19" customFormat="1" ht="28.5">
      <c r="A447" s="122" t="s">
        <v>338</v>
      </c>
      <c r="B447" s="123" t="s">
        <v>339</v>
      </c>
      <c r="C447" s="124" t="s">
        <v>255</v>
      </c>
      <c r="D447" s="125">
        <v>45199</v>
      </c>
      <c r="E447" s="126">
        <v>45190</v>
      </c>
      <c r="F447" s="127" t="s">
        <v>517</v>
      </c>
      <c r="G447" s="128" t="s">
        <v>277</v>
      </c>
      <c r="H447" s="133" t="s">
        <v>554</v>
      </c>
      <c r="I447" s="132">
        <v>-48.66</v>
      </c>
      <c r="J447" s="134">
        <v>11367</v>
      </c>
    </row>
    <row r="448" spans="1:10" s="19" customFormat="1" ht="28.5">
      <c r="A448" s="122" t="s">
        <v>338</v>
      </c>
      <c r="B448" s="123" t="s">
        <v>339</v>
      </c>
      <c r="C448" s="124" t="s">
        <v>255</v>
      </c>
      <c r="D448" s="125">
        <v>45169</v>
      </c>
      <c r="E448" s="126">
        <v>45190</v>
      </c>
      <c r="F448" s="127" t="s">
        <v>368</v>
      </c>
      <c r="G448" s="128" t="s">
        <v>277</v>
      </c>
      <c r="H448" s="133" t="s">
        <v>414</v>
      </c>
      <c r="I448" s="132">
        <v>-27.2</v>
      </c>
      <c r="J448" s="134">
        <v>47157</v>
      </c>
    </row>
    <row r="449" spans="1:10" s="19" customFormat="1" ht="28.5">
      <c r="A449" s="122" t="s">
        <v>338</v>
      </c>
      <c r="B449" s="123" t="s">
        <v>339</v>
      </c>
      <c r="C449" s="124" t="s">
        <v>425</v>
      </c>
      <c r="D449" s="125">
        <v>45169</v>
      </c>
      <c r="E449" s="126">
        <v>45190</v>
      </c>
      <c r="F449" s="127" t="s">
        <v>518</v>
      </c>
      <c r="G449" s="128" t="s">
        <v>327</v>
      </c>
      <c r="H449" s="133" t="s">
        <v>555</v>
      </c>
      <c r="I449" s="132">
        <v>-379.97</v>
      </c>
      <c r="J449" s="134"/>
    </row>
    <row r="450" spans="1:10" s="19" customFormat="1" ht="28.5">
      <c r="A450" s="122" t="s">
        <v>338</v>
      </c>
      <c r="B450" s="123" t="s">
        <v>339</v>
      </c>
      <c r="C450" s="124" t="s">
        <v>255</v>
      </c>
      <c r="D450" s="125">
        <v>45199</v>
      </c>
      <c r="E450" s="126">
        <v>45190</v>
      </c>
      <c r="F450" s="127" t="s">
        <v>519</v>
      </c>
      <c r="G450" s="128" t="s">
        <v>277</v>
      </c>
      <c r="H450" s="133" t="s">
        <v>556</v>
      </c>
      <c r="I450" s="132">
        <v>-49.59</v>
      </c>
      <c r="J450" s="134">
        <v>5326</v>
      </c>
    </row>
    <row r="451" spans="1:10" s="19" customFormat="1" ht="28.5">
      <c r="A451" s="122" t="s">
        <v>338</v>
      </c>
      <c r="B451" s="123" t="s">
        <v>339</v>
      </c>
      <c r="C451" s="124" t="s">
        <v>255</v>
      </c>
      <c r="D451" s="125">
        <v>45169</v>
      </c>
      <c r="E451" s="126">
        <v>45190</v>
      </c>
      <c r="F451" s="127" t="s">
        <v>344</v>
      </c>
      <c r="G451" s="128" t="s">
        <v>277</v>
      </c>
      <c r="H451" s="133" t="s">
        <v>386</v>
      </c>
      <c r="I451" s="132">
        <v>-17.47</v>
      </c>
      <c r="J451" s="134">
        <v>5896</v>
      </c>
    </row>
    <row r="452" spans="1:10" s="19" customFormat="1" ht="28.5">
      <c r="A452" s="122" t="s">
        <v>338</v>
      </c>
      <c r="B452" s="123" t="s">
        <v>339</v>
      </c>
      <c r="C452" s="124" t="s">
        <v>426</v>
      </c>
      <c r="D452" s="125">
        <v>45169</v>
      </c>
      <c r="E452" s="126">
        <v>45190</v>
      </c>
      <c r="F452" s="127" t="s">
        <v>374</v>
      </c>
      <c r="G452" s="128" t="s">
        <v>277</v>
      </c>
      <c r="H452" s="133" t="s">
        <v>420</v>
      </c>
      <c r="I452" s="132">
        <v>-8412.9</v>
      </c>
      <c r="J452" s="134">
        <v>619</v>
      </c>
    </row>
    <row r="453" spans="1:10" s="19" customFormat="1" ht="28.5">
      <c r="A453" s="122" t="s">
        <v>338</v>
      </c>
      <c r="B453" s="123" t="s">
        <v>339</v>
      </c>
      <c r="C453" s="124" t="s">
        <v>426</v>
      </c>
      <c r="D453" s="125">
        <v>45169</v>
      </c>
      <c r="E453" s="126">
        <v>45190</v>
      </c>
      <c r="F453" s="127" t="s">
        <v>362</v>
      </c>
      <c r="G453" s="128" t="s">
        <v>277</v>
      </c>
      <c r="H453" s="133" t="s">
        <v>405</v>
      </c>
      <c r="I453" s="132">
        <v>-26885.43</v>
      </c>
      <c r="J453" s="134">
        <v>132</v>
      </c>
    </row>
    <row r="454" spans="1:10" s="19" customFormat="1" ht="28.5">
      <c r="A454" s="122" t="s">
        <v>338</v>
      </c>
      <c r="B454" s="123" t="s">
        <v>339</v>
      </c>
      <c r="C454" s="124" t="s">
        <v>428</v>
      </c>
      <c r="D454" s="125">
        <v>45169</v>
      </c>
      <c r="E454" s="126">
        <v>45190</v>
      </c>
      <c r="F454" s="127" t="s">
        <v>362</v>
      </c>
      <c r="G454" s="128" t="s">
        <v>277</v>
      </c>
      <c r="H454" s="133" t="s">
        <v>405</v>
      </c>
      <c r="I454" s="132">
        <v>-26885.43</v>
      </c>
      <c r="J454" s="134">
        <v>134</v>
      </c>
    </row>
    <row r="455" spans="1:10" s="19" customFormat="1" ht="28.5">
      <c r="A455" s="122" t="s">
        <v>338</v>
      </c>
      <c r="B455" s="123" t="s">
        <v>339</v>
      </c>
      <c r="C455" s="124" t="s">
        <v>429</v>
      </c>
      <c r="D455" s="125">
        <v>45169</v>
      </c>
      <c r="E455" s="126">
        <v>45190</v>
      </c>
      <c r="F455" s="127" t="s">
        <v>362</v>
      </c>
      <c r="G455" s="128" t="s">
        <v>277</v>
      </c>
      <c r="H455" s="133" t="s">
        <v>405</v>
      </c>
      <c r="I455" s="132">
        <v>-26885.43</v>
      </c>
      <c r="J455" s="134">
        <v>131</v>
      </c>
    </row>
    <row r="456" spans="1:10" s="19" customFormat="1" ht="28.5">
      <c r="A456" s="122" t="s">
        <v>338</v>
      </c>
      <c r="B456" s="123" t="s">
        <v>339</v>
      </c>
      <c r="C456" s="124" t="s">
        <v>425</v>
      </c>
      <c r="D456" s="125">
        <v>45169</v>
      </c>
      <c r="E456" s="126">
        <v>45190</v>
      </c>
      <c r="F456" s="127" t="s">
        <v>362</v>
      </c>
      <c r="G456" s="128" t="s">
        <v>277</v>
      </c>
      <c r="H456" s="133" t="s">
        <v>405</v>
      </c>
      <c r="I456" s="132">
        <v>-26885.43</v>
      </c>
      <c r="J456" s="134">
        <v>136</v>
      </c>
    </row>
    <row r="457" spans="1:10" s="19" customFormat="1" ht="57">
      <c r="A457" s="122" t="s">
        <v>338</v>
      </c>
      <c r="B457" s="123" t="s">
        <v>339</v>
      </c>
      <c r="C457" s="124" t="s">
        <v>431</v>
      </c>
      <c r="D457" s="125">
        <v>45169</v>
      </c>
      <c r="E457" s="126">
        <v>45190</v>
      </c>
      <c r="F457" s="127" t="s">
        <v>362</v>
      </c>
      <c r="G457" s="128" t="s">
        <v>277</v>
      </c>
      <c r="H457" s="133" t="s">
        <v>405</v>
      </c>
      <c r="I457" s="132">
        <v>-26885.43</v>
      </c>
      <c r="J457" s="134">
        <v>135</v>
      </c>
    </row>
    <row r="458" spans="1:10" s="19" customFormat="1" ht="28.5">
      <c r="A458" s="122" t="s">
        <v>338</v>
      </c>
      <c r="B458" s="123" t="s">
        <v>339</v>
      </c>
      <c r="C458" s="124" t="s">
        <v>427</v>
      </c>
      <c r="D458" s="125">
        <v>45169</v>
      </c>
      <c r="E458" s="126">
        <v>45190</v>
      </c>
      <c r="F458" s="127" t="s">
        <v>362</v>
      </c>
      <c r="G458" s="128" t="s">
        <v>277</v>
      </c>
      <c r="H458" s="133" t="s">
        <v>405</v>
      </c>
      <c r="I458" s="132">
        <v>-26885.43</v>
      </c>
      <c r="J458" s="134">
        <v>133</v>
      </c>
    </row>
    <row r="459" spans="1:10" s="19" customFormat="1" ht="28.5">
      <c r="A459" s="122" t="s">
        <v>338</v>
      </c>
      <c r="B459" s="123" t="s">
        <v>339</v>
      </c>
      <c r="C459" s="124" t="s">
        <v>426</v>
      </c>
      <c r="D459" s="125">
        <v>45199</v>
      </c>
      <c r="E459" s="126">
        <v>45190</v>
      </c>
      <c r="F459" s="127" t="s">
        <v>436</v>
      </c>
      <c r="G459" s="128" t="s">
        <v>277</v>
      </c>
      <c r="H459" s="133" t="s">
        <v>453</v>
      </c>
      <c r="I459" s="132">
        <v>-19242</v>
      </c>
      <c r="J459" s="134">
        <v>4643</v>
      </c>
    </row>
    <row r="460" spans="1:10" s="19" customFormat="1" ht="28.5">
      <c r="A460" s="122" t="s">
        <v>338</v>
      </c>
      <c r="B460" s="123" t="s">
        <v>339</v>
      </c>
      <c r="C460" s="124" t="s">
        <v>425</v>
      </c>
      <c r="D460" s="125">
        <v>45169</v>
      </c>
      <c r="E460" s="126">
        <v>45190</v>
      </c>
      <c r="F460" s="127" t="s">
        <v>491</v>
      </c>
      <c r="G460" s="128" t="s">
        <v>327</v>
      </c>
      <c r="H460" s="133" t="s">
        <v>478</v>
      </c>
      <c r="I460" s="132">
        <v>-11487.41</v>
      </c>
      <c r="J460" s="134"/>
    </row>
    <row r="461" spans="1:10" s="19" customFormat="1" ht="28.5">
      <c r="A461" s="122" t="s">
        <v>338</v>
      </c>
      <c r="B461" s="123" t="s">
        <v>339</v>
      </c>
      <c r="C461" s="124" t="s">
        <v>428</v>
      </c>
      <c r="D461" s="125">
        <v>45169</v>
      </c>
      <c r="E461" s="126">
        <v>45190</v>
      </c>
      <c r="F461" s="127" t="s">
        <v>370</v>
      </c>
      <c r="G461" s="128" t="s">
        <v>277</v>
      </c>
      <c r="H461" s="133" t="s">
        <v>416</v>
      </c>
      <c r="I461" s="132">
        <v>-330</v>
      </c>
      <c r="J461" s="134">
        <v>11102</v>
      </c>
    </row>
    <row r="462" spans="1:10" s="19" customFormat="1" ht="28.5">
      <c r="A462" s="122" t="s">
        <v>338</v>
      </c>
      <c r="B462" s="123" t="s">
        <v>339</v>
      </c>
      <c r="C462" s="124" t="s">
        <v>427</v>
      </c>
      <c r="D462" s="125">
        <v>45169</v>
      </c>
      <c r="E462" s="126">
        <v>45190</v>
      </c>
      <c r="F462" s="127" t="s">
        <v>370</v>
      </c>
      <c r="G462" s="128" t="s">
        <v>277</v>
      </c>
      <c r="H462" s="133" t="s">
        <v>416</v>
      </c>
      <c r="I462" s="132">
        <v>-572</v>
      </c>
      <c r="J462" s="134">
        <v>11101</v>
      </c>
    </row>
    <row r="463" spans="1:10" s="19" customFormat="1" ht="28.5">
      <c r="A463" s="122" t="s">
        <v>338</v>
      </c>
      <c r="B463" s="123" t="s">
        <v>339</v>
      </c>
      <c r="C463" s="124" t="s">
        <v>429</v>
      </c>
      <c r="D463" s="125">
        <v>45169</v>
      </c>
      <c r="E463" s="126">
        <v>45190</v>
      </c>
      <c r="F463" s="127" t="s">
        <v>370</v>
      </c>
      <c r="G463" s="128" t="s">
        <v>277</v>
      </c>
      <c r="H463" s="133" t="s">
        <v>416</v>
      </c>
      <c r="I463" s="132">
        <v>-330</v>
      </c>
      <c r="J463" s="134">
        <v>11100</v>
      </c>
    </row>
    <row r="464" spans="1:10" s="19" customFormat="1" ht="28.5">
      <c r="A464" s="122" t="s">
        <v>338</v>
      </c>
      <c r="B464" s="123" t="s">
        <v>339</v>
      </c>
      <c r="C464" s="124" t="s">
        <v>425</v>
      </c>
      <c r="D464" s="125">
        <v>45169</v>
      </c>
      <c r="E464" s="126">
        <v>45190</v>
      </c>
      <c r="F464" s="127" t="s">
        <v>370</v>
      </c>
      <c r="G464" s="128" t="s">
        <v>277</v>
      </c>
      <c r="H464" s="133" t="s">
        <v>416</v>
      </c>
      <c r="I464" s="132">
        <v>-812</v>
      </c>
      <c r="J464" s="134">
        <v>11099</v>
      </c>
    </row>
    <row r="465" spans="1:10" s="19" customFormat="1" ht="28.5">
      <c r="A465" s="122" t="s">
        <v>338</v>
      </c>
      <c r="B465" s="123" t="s">
        <v>339</v>
      </c>
      <c r="C465" s="124" t="s">
        <v>426</v>
      </c>
      <c r="D465" s="125">
        <v>45169</v>
      </c>
      <c r="E465" s="126">
        <v>45190</v>
      </c>
      <c r="F465" s="127" t="s">
        <v>370</v>
      </c>
      <c r="G465" s="128" t="s">
        <v>277</v>
      </c>
      <c r="H465" s="133" t="s">
        <v>416</v>
      </c>
      <c r="I465" s="132">
        <v>-634</v>
      </c>
      <c r="J465" s="134">
        <v>11103</v>
      </c>
    </row>
    <row r="466" spans="1:10" s="19" customFormat="1" ht="57">
      <c r="A466" s="122" t="s">
        <v>338</v>
      </c>
      <c r="B466" s="123" t="s">
        <v>339</v>
      </c>
      <c r="C466" s="124" t="s">
        <v>431</v>
      </c>
      <c r="D466" s="125">
        <v>45169</v>
      </c>
      <c r="E466" s="126">
        <v>45190</v>
      </c>
      <c r="F466" s="127" t="s">
        <v>370</v>
      </c>
      <c r="G466" s="128" t="s">
        <v>277</v>
      </c>
      <c r="H466" s="133" t="s">
        <v>416</v>
      </c>
      <c r="I466" s="132">
        <v>-330</v>
      </c>
      <c r="J466" s="134">
        <v>11097</v>
      </c>
    </row>
    <row r="467" spans="1:10" s="19" customFormat="1" ht="28.5">
      <c r="A467" s="122" t="s">
        <v>338</v>
      </c>
      <c r="B467" s="123" t="s">
        <v>339</v>
      </c>
      <c r="C467" s="124" t="s">
        <v>426</v>
      </c>
      <c r="D467" s="125">
        <v>45169</v>
      </c>
      <c r="E467" s="126">
        <v>45190</v>
      </c>
      <c r="F467" s="127" t="s">
        <v>351</v>
      </c>
      <c r="G467" s="128" t="s">
        <v>277</v>
      </c>
      <c r="H467" s="133" t="s">
        <v>394</v>
      </c>
      <c r="I467" s="132">
        <v>-3108.44</v>
      </c>
      <c r="J467" s="134">
        <v>964</v>
      </c>
    </row>
    <row r="468" spans="1:10" s="19" customFormat="1" ht="57">
      <c r="A468" s="122" t="s">
        <v>338</v>
      </c>
      <c r="B468" s="123" t="s">
        <v>339</v>
      </c>
      <c r="C468" s="124" t="s">
        <v>431</v>
      </c>
      <c r="D468" s="125">
        <v>45199</v>
      </c>
      <c r="E468" s="126">
        <v>45190</v>
      </c>
      <c r="F468" s="127" t="s">
        <v>520</v>
      </c>
      <c r="G468" s="128" t="s">
        <v>277</v>
      </c>
      <c r="H468" s="133" t="s">
        <v>557</v>
      </c>
      <c r="I468" s="132">
        <v>-7860</v>
      </c>
      <c r="J468" s="134">
        <v>326</v>
      </c>
    </row>
    <row r="469" spans="1:10" s="19" customFormat="1" ht="57">
      <c r="A469" s="122" t="s">
        <v>338</v>
      </c>
      <c r="B469" s="123" t="s">
        <v>339</v>
      </c>
      <c r="C469" s="124" t="s">
        <v>431</v>
      </c>
      <c r="D469" s="125">
        <v>45169</v>
      </c>
      <c r="E469" s="126">
        <v>45190</v>
      </c>
      <c r="F469" s="127" t="s">
        <v>520</v>
      </c>
      <c r="G469" s="128" t="s">
        <v>277</v>
      </c>
      <c r="H469" s="133" t="s">
        <v>557</v>
      </c>
      <c r="I469" s="132">
        <v>-300</v>
      </c>
      <c r="J469" s="134">
        <v>294</v>
      </c>
    </row>
    <row r="470" spans="1:10" s="19" customFormat="1" ht="57">
      <c r="A470" s="122" t="s">
        <v>338</v>
      </c>
      <c r="B470" s="123" t="s">
        <v>339</v>
      </c>
      <c r="C470" s="124" t="s">
        <v>431</v>
      </c>
      <c r="D470" s="125">
        <v>45169</v>
      </c>
      <c r="E470" s="126">
        <v>45190</v>
      </c>
      <c r="F470" s="127" t="s">
        <v>520</v>
      </c>
      <c r="G470" s="128" t="s">
        <v>277</v>
      </c>
      <c r="H470" s="133" t="s">
        <v>557</v>
      </c>
      <c r="I470" s="132">
        <v>-8094</v>
      </c>
      <c r="J470" s="134">
        <v>294</v>
      </c>
    </row>
    <row r="471" spans="1:10" s="19" customFormat="1" ht="28.5">
      <c r="A471" s="122" t="s">
        <v>338</v>
      </c>
      <c r="B471" s="123" t="s">
        <v>339</v>
      </c>
      <c r="C471" s="124" t="s">
        <v>426</v>
      </c>
      <c r="D471" s="125">
        <v>45169</v>
      </c>
      <c r="E471" s="126">
        <v>45190</v>
      </c>
      <c r="F471" s="127" t="s">
        <v>492</v>
      </c>
      <c r="G471" s="128" t="s">
        <v>277</v>
      </c>
      <c r="H471" s="133" t="s">
        <v>479</v>
      </c>
      <c r="I471" s="132">
        <v>-1677.6</v>
      </c>
      <c r="J471" s="134">
        <v>9061</v>
      </c>
    </row>
    <row r="472" spans="1:10" s="19" customFormat="1" ht="57">
      <c r="A472" s="122" t="s">
        <v>338</v>
      </c>
      <c r="B472" s="123" t="s">
        <v>339</v>
      </c>
      <c r="C472" s="124" t="s">
        <v>431</v>
      </c>
      <c r="D472" s="125">
        <v>45169</v>
      </c>
      <c r="E472" s="126">
        <v>45190</v>
      </c>
      <c r="F472" s="127" t="s">
        <v>492</v>
      </c>
      <c r="G472" s="128" t="s">
        <v>277</v>
      </c>
      <c r="H472" s="133" t="s">
        <v>479</v>
      </c>
      <c r="I472" s="132">
        <v>-1677.6</v>
      </c>
      <c r="J472" s="134">
        <v>9063</v>
      </c>
    </row>
    <row r="473" spans="1:10" s="19" customFormat="1" ht="28.5">
      <c r="A473" s="122" t="s">
        <v>338</v>
      </c>
      <c r="B473" s="123" t="s">
        <v>339</v>
      </c>
      <c r="C473" s="124" t="s">
        <v>425</v>
      </c>
      <c r="D473" s="125">
        <v>45199</v>
      </c>
      <c r="E473" s="126">
        <v>45190</v>
      </c>
      <c r="F473" s="127" t="s">
        <v>439</v>
      </c>
      <c r="G473" s="128" t="s">
        <v>277</v>
      </c>
      <c r="H473" s="133" t="s">
        <v>456</v>
      </c>
      <c r="I473" s="132">
        <v>-91.6</v>
      </c>
      <c r="J473" s="134">
        <v>4518</v>
      </c>
    </row>
    <row r="474" spans="1:10" s="19" customFormat="1" ht="57">
      <c r="A474" s="122" t="s">
        <v>338</v>
      </c>
      <c r="B474" s="123" t="s">
        <v>339</v>
      </c>
      <c r="C474" s="124" t="s">
        <v>431</v>
      </c>
      <c r="D474" s="125">
        <v>45199</v>
      </c>
      <c r="E474" s="126">
        <v>45190</v>
      </c>
      <c r="F474" s="127" t="s">
        <v>439</v>
      </c>
      <c r="G474" s="128" t="s">
        <v>277</v>
      </c>
      <c r="H474" s="133" t="s">
        <v>456</v>
      </c>
      <c r="I474" s="132">
        <v>-91.6</v>
      </c>
      <c r="J474" s="134">
        <v>4519</v>
      </c>
    </row>
    <row r="475" spans="1:10" s="19" customFormat="1" ht="28.5">
      <c r="A475" s="122" t="s">
        <v>338</v>
      </c>
      <c r="B475" s="123" t="s">
        <v>339</v>
      </c>
      <c r="C475" s="124" t="s">
        <v>429</v>
      </c>
      <c r="D475" s="125">
        <v>45199</v>
      </c>
      <c r="E475" s="126">
        <v>45190</v>
      </c>
      <c r="F475" s="127" t="s">
        <v>439</v>
      </c>
      <c r="G475" s="128" t="s">
        <v>277</v>
      </c>
      <c r="H475" s="133" t="s">
        <v>456</v>
      </c>
      <c r="I475" s="132">
        <v>-91.6</v>
      </c>
      <c r="J475" s="134">
        <v>4523</v>
      </c>
    </row>
    <row r="476" spans="1:10" s="19" customFormat="1" ht="28.5">
      <c r="A476" s="122" t="s">
        <v>338</v>
      </c>
      <c r="B476" s="123" t="s">
        <v>339</v>
      </c>
      <c r="C476" s="124" t="s">
        <v>427</v>
      </c>
      <c r="D476" s="125">
        <v>45230</v>
      </c>
      <c r="E476" s="126">
        <v>45190</v>
      </c>
      <c r="F476" s="127" t="s">
        <v>326</v>
      </c>
      <c r="G476" s="128" t="s">
        <v>328</v>
      </c>
      <c r="H476" s="133" t="s">
        <v>329</v>
      </c>
      <c r="I476" s="132">
        <v>-682.24</v>
      </c>
      <c r="J476" s="134">
        <v>74663606</v>
      </c>
    </row>
    <row r="477" spans="1:10" s="19" customFormat="1" ht="57">
      <c r="A477" s="122" t="s">
        <v>338</v>
      </c>
      <c r="B477" s="123" t="s">
        <v>339</v>
      </c>
      <c r="C477" s="124" t="s">
        <v>431</v>
      </c>
      <c r="D477" s="125">
        <v>45230</v>
      </c>
      <c r="E477" s="126">
        <v>45190</v>
      </c>
      <c r="F477" s="127" t="s">
        <v>326</v>
      </c>
      <c r="G477" s="128" t="s">
        <v>328</v>
      </c>
      <c r="H477" s="133" t="s">
        <v>329</v>
      </c>
      <c r="I477" s="132">
        <v>-190.85</v>
      </c>
      <c r="J477" s="134">
        <v>74663606</v>
      </c>
    </row>
    <row r="478" spans="1:10" s="19" customFormat="1" ht="28.5">
      <c r="A478" s="122" t="s">
        <v>338</v>
      </c>
      <c r="B478" s="123" t="s">
        <v>339</v>
      </c>
      <c r="C478" s="124" t="s">
        <v>255</v>
      </c>
      <c r="D478" s="125">
        <v>45230</v>
      </c>
      <c r="E478" s="126">
        <v>45190</v>
      </c>
      <c r="F478" s="127" t="s">
        <v>326</v>
      </c>
      <c r="G478" s="128" t="s">
        <v>328</v>
      </c>
      <c r="H478" s="133" t="s">
        <v>329</v>
      </c>
      <c r="I478" s="132">
        <v>-3634.05</v>
      </c>
      <c r="J478" s="134">
        <v>74663759</v>
      </c>
    </row>
    <row r="479" spans="1:10" s="19" customFormat="1" ht="28.5">
      <c r="A479" s="122" t="s">
        <v>338</v>
      </c>
      <c r="B479" s="123" t="s">
        <v>339</v>
      </c>
      <c r="C479" s="124" t="s">
        <v>425</v>
      </c>
      <c r="D479" s="125">
        <v>45230</v>
      </c>
      <c r="E479" s="126">
        <v>45190</v>
      </c>
      <c r="F479" s="127" t="s">
        <v>326</v>
      </c>
      <c r="G479" s="128" t="s">
        <v>328</v>
      </c>
      <c r="H479" s="133" t="s">
        <v>329</v>
      </c>
      <c r="I479" s="132">
        <v>-6563.7000000000007</v>
      </c>
      <c r="J479" s="134">
        <v>74663759</v>
      </c>
    </row>
    <row r="480" spans="1:10" s="19" customFormat="1" ht="28.5">
      <c r="A480" s="122" t="s">
        <v>338</v>
      </c>
      <c r="B480" s="123" t="s">
        <v>339</v>
      </c>
      <c r="C480" s="124" t="s">
        <v>426</v>
      </c>
      <c r="D480" s="125">
        <v>45230</v>
      </c>
      <c r="E480" s="126">
        <v>45190</v>
      </c>
      <c r="F480" s="127" t="s">
        <v>326</v>
      </c>
      <c r="G480" s="128" t="s">
        <v>328</v>
      </c>
      <c r="H480" s="133" t="s">
        <v>329</v>
      </c>
      <c r="I480" s="132">
        <v>-4977.1000000000004</v>
      </c>
      <c r="J480" s="134">
        <v>74663759</v>
      </c>
    </row>
    <row r="481" spans="1:10" s="19" customFormat="1" ht="28.5">
      <c r="A481" s="122" t="s">
        <v>338</v>
      </c>
      <c r="B481" s="123" t="s">
        <v>339</v>
      </c>
      <c r="C481" s="124" t="s">
        <v>427</v>
      </c>
      <c r="D481" s="125">
        <v>45230</v>
      </c>
      <c r="E481" s="126">
        <v>45190</v>
      </c>
      <c r="F481" s="127" t="s">
        <v>326</v>
      </c>
      <c r="G481" s="128" t="s">
        <v>328</v>
      </c>
      <c r="H481" s="133" t="s">
        <v>329</v>
      </c>
      <c r="I481" s="132">
        <v>-10385.100000000002</v>
      </c>
      <c r="J481" s="134">
        <v>74663759</v>
      </c>
    </row>
    <row r="482" spans="1:10" s="19" customFormat="1" ht="28.5">
      <c r="A482" s="122" t="s">
        <v>338</v>
      </c>
      <c r="B482" s="123" t="s">
        <v>339</v>
      </c>
      <c r="C482" s="124" t="s">
        <v>428</v>
      </c>
      <c r="D482" s="125">
        <v>45230</v>
      </c>
      <c r="E482" s="126">
        <v>45190</v>
      </c>
      <c r="F482" s="127" t="s">
        <v>326</v>
      </c>
      <c r="G482" s="128" t="s">
        <v>328</v>
      </c>
      <c r="H482" s="133" t="s">
        <v>329</v>
      </c>
      <c r="I482" s="132">
        <v>-7373.0499999999993</v>
      </c>
      <c r="J482" s="134">
        <v>74663759</v>
      </c>
    </row>
    <row r="483" spans="1:10" s="19" customFormat="1" ht="28.5">
      <c r="A483" s="122" t="s">
        <v>338</v>
      </c>
      <c r="B483" s="123" t="s">
        <v>339</v>
      </c>
      <c r="C483" s="124" t="s">
        <v>429</v>
      </c>
      <c r="D483" s="125">
        <v>45230</v>
      </c>
      <c r="E483" s="126">
        <v>45190</v>
      </c>
      <c r="F483" s="127" t="s">
        <v>326</v>
      </c>
      <c r="G483" s="128" t="s">
        <v>328</v>
      </c>
      <c r="H483" s="133" t="s">
        <v>329</v>
      </c>
      <c r="I483" s="132">
        <v>-6950.7000000000016</v>
      </c>
      <c r="J483" s="134">
        <v>74663759</v>
      </c>
    </row>
    <row r="484" spans="1:10" s="19" customFormat="1" ht="57">
      <c r="A484" s="122" t="s">
        <v>338</v>
      </c>
      <c r="B484" s="123" t="s">
        <v>339</v>
      </c>
      <c r="C484" s="124" t="s">
        <v>430</v>
      </c>
      <c r="D484" s="125">
        <v>45230</v>
      </c>
      <c r="E484" s="126">
        <v>45190</v>
      </c>
      <c r="F484" s="127" t="s">
        <v>326</v>
      </c>
      <c r="G484" s="128" t="s">
        <v>328</v>
      </c>
      <c r="H484" s="133" t="s">
        <v>329</v>
      </c>
      <c r="I484" s="132">
        <v>-1898.8</v>
      </c>
      <c r="J484" s="134">
        <v>74663759</v>
      </c>
    </row>
    <row r="485" spans="1:10" s="19" customFormat="1" ht="28.5">
      <c r="A485" s="122" t="s">
        <v>338</v>
      </c>
      <c r="B485" s="123" t="s">
        <v>339</v>
      </c>
      <c r="C485" s="124" t="s">
        <v>426</v>
      </c>
      <c r="D485" s="125">
        <v>45230</v>
      </c>
      <c r="E485" s="126">
        <v>45190</v>
      </c>
      <c r="F485" s="127" t="s">
        <v>326</v>
      </c>
      <c r="G485" s="128" t="s">
        <v>328</v>
      </c>
      <c r="H485" s="133" t="s">
        <v>329</v>
      </c>
      <c r="I485" s="132">
        <v>-5010.3999999999996</v>
      </c>
      <c r="J485" s="134">
        <v>74663759</v>
      </c>
    </row>
    <row r="486" spans="1:10" s="19" customFormat="1" ht="57">
      <c r="A486" s="122" t="s">
        <v>338</v>
      </c>
      <c r="B486" s="123" t="s">
        <v>339</v>
      </c>
      <c r="C486" s="124" t="s">
        <v>431</v>
      </c>
      <c r="D486" s="125">
        <v>45230</v>
      </c>
      <c r="E486" s="126">
        <v>45190</v>
      </c>
      <c r="F486" s="127" t="s">
        <v>326</v>
      </c>
      <c r="G486" s="128" t="s">
        <v>328</v>
      </c>
      <c r="H486" s="133" t="s">
        <v>329</v>
      </c>
      <c r="I486" s="132">
        <v>-6423.1999999999989</v>
      </c>
      <c r="J486" s="134">
        <v>74663759</v>
      </c>
    </row>
    <row r="487" spans="1:10" s="19" customFormat="1" ht="28.5">
      <c r="A487" s="122" t="s">
        <v>338</v>
      </c>
      <c r="B487" s="123" t="s">
        <v>339</v>
      </c>
      <c r="C487" s="124" t="s">
        <v>425</v>
      </c>
      <c r="D487" s="125">
        <v>45230</v>
      </c>
      <c r="E487" s="126">
        <v>45190</v>
      </c>
      <c r="F487" s="127" t="s">
        <v>326</v>
      </c>
      <c r="G487" s="128" t="s">
        <v>328</v>
      </c>
      <c r="H487" s="133" t="s">
        <v>329</v>
      </c>
      <c r="I487" s="132">
        <v>-600</v>
      </c>
      <c r="J487" s="134"/>
    </row>
    <row r="488" spans="1:10" s="19" customFormat="1" ht="28.5">
      <c r="A488" s="122" t="s">
        <v>338</v>
      </c>
      <c r="B488" s="123" t="s">
        <v>339</v>
      </c>
      <c r="C488" s="124" t="s">
        <v>426</v>
      </c>
      <c r="D488" s="125">
        <v>45230</v>
      </c>
      <c r="E488" s="126">
        <v>45190</v>
      </c>
      <c r="F488" s="127" t="s">
        <v>326</v>
      </c>
      <c r="G488" s="128" t="s">
        <v>328</v>
      </c>
      <c r="H488" s="133" t="s">
        <v>329</v>
      </c>
      <c r="I488" s="132">
        <v>-600</v>
      </c>
      <c r="J488" s="134"/>
    </row>
    <row r="489" spans="1:10" s="19" customFormat="1" ht="28.5">
      <c r="A489" s="122" t="s">
        <v>338</v>
      </c>
      <c r="B489" s="123" t="s">
        <v>339</v>
      </c>
      <c r="C489" s="124" t="s">
        <v>427</v>
      </c>
      <c r="D489" s="125">
        <v>45230</v>
      </c>
      <c r="E489" s="126">
        <v>45190</v>
      </c>
      <c r="F489" s="127" t="s">
        <v>326</v>
      </c>
      <c r="G489" s="128" t="s">
        <v>328</v>
      </c>
      <c r="H489" s="133" t="s">
        <v>329</v>
      </c>
      <c r="I489" s="132">
        <v>-600</v>
      </c>
      <c r="J489" s="134"/>
    </row>
    <row r="490" spans="1:10" s="19" customFormat="1" ht="28.5">
      <c r="A490" s="122" t="s">
        <v>338</v>
      </c>
      <c r="B490" s="123" t="s">
        <v>339</v>
      </c>
      <c r="C490" s="124" t="s">
        <v>428</v>
      </c>
      <c r="D490" s="125">
        <v>45230</v>
      </c>
      <c r="E490" s="126">
        <v>45190</v>
      </c>
      <c r="F490" s="127" t="s">
        <v>326</v>
      </c>
      <c r="G490" s="128" t="s">
        <v>328</v>
      </c>
      <c r="H490" s="133" t="s">
        <v>329</v>
      </c>
      <c r="I490" s="132">
        <v>-600</v>
      </c>
      <c r="J490" s="134"/>
    </row>
    <row r="491" spans="1:10" s="19" customFormat="1" ht="28.5">
      <c r="A491" s="122" t="s">
        <v>338</v>
      </c>
      <c r="B491" s="123" t="s">
        <v>339</v>
      </c>
      <c r="C491" s="124" t="s">
        <v>429</v>
      </c>
      <c r="D491" s="125">
        <v>45230</v>
      </c>
      <c r="E491" s="126">
        <v>45190</v>
      </c>
      <c r="F491" s="127" t="s">
        <v>326</v>
      </c>
      <c r="G491" s="128" t="s">
        <v>328</v>
      </c>
      <c r="H491" s="133" t="s">
        <v>329</v>
      </c>
      <c r="I491" s="132">
        <v>-600</v>
      </c>
      <c r="J491" s="134"/>
    </row>
    <row r="492" spans="1:10" s="19" customFormat="1" ht="57">
      <c r="A492" s="122" t="s">
        <v>338</v>
      </c>
      <c r="B492" s="123" t="s">
        <v>339</v>
      </c>
      <c r="C492" s="124" t="s">
        <v>431</v>
      </c>
      <c r="D492" s="125">
        <v>45230</v>
      </c>
      <c r="E492" s="126">
        <v>45190</v>
      </c>
      <c r="F492" s="127" t="s">
        <v>326</v>
      </c>
      <c r="G492" s="128" t="s">
        <v>328</v>
      </c>
      <c r="H492" s="133" t="s">
        <v>329</v>
      </c>
      <c r="I492" s="132">
        <v>-600</v>
      </c>
      <c r="J492" s="134"/>
    </row>
    <row r="493" spans="1:10" s="19" customFormat="1" ht="28.5">
      <c r="A493" s="122" t="s">
        <v>338</v>
      </c>
      <c r="B493" s="123" t="s">
        <v>339</v>
      </c>
      <c r="C493" s="124" t="s">
        <v>426</v>
      </c>
      <c r="D493" s="125">
        <v>45230</v>
      </c>
      <c r="E493" s="126">
        <v>45190</v>
      </c>
      <c r="F493" s="127" t="s">
        <v>326</v>
      </c>
      <c r="G493" s="128" t="s">
        <v>328</v>
      </c>
      <c r="H493" s="133" t="s">
        <v>329</v>
      </c>
      <c r="I493" s="132">
        <v>-600</v>
      </c>
      <c r="J493" s="134"/>
    </row>
    <row r="494" spans="1:10" s="19" customFormat="1" ht="28.5">
      <c r="A494" s="122" t="s">
        <v>338</v>
      </c>
      <c r="B494" s="123" t="s">
        <v>339</v>
      </c>
      <c r="C494" s="124" t="s">
        <v>340</v>
      </c>
      <c r="D494" s="125">
        <v>45199</v>
      </c>
      <c r="E494" s="126">
        <v>45191</v>
      </c>
      <c r="F494" s="127"/>
      <c r="G494" s="128" t="s">
        <v>327</v>
      </c>
      <c r="H494" s="133" t="s">
        <v>538</v>
      </c>
      <c r="I494" s="132">
        <v>3008.63</v>
      </c>
      <c r="J494" s="134"/>
    </row>
    <row r="495" spans="1:10" s="19" customFormat="1" ht="28.5">
      <c r="A495" s="122" t="s">
        <v>338</v>
      </c>
      <c r="B495" s="123" t="s">
        <v>339</v>
      </c>
      <c r="C495" s="124" t="s">
        <v>425</v>
      </c>
      <c r="D495" s="125">
        <v>45199</v>
      </c>
      <c r="E495" s="126">
        <v>45191</v>
      </c>
      <c r="F495" s="127"/>
      <c r="G495" s="128" t="s">
        <v>327</v>
      </c>
      <c r="H495" s="133" t="s">
        <v>538</v>
      </c>
      <c r="I495" s="132">
        <v>-330000</v>
      </c>
      <c r="J495" s="134"/>
    </row>
    <row r="496" spans="1:10" s="19" customFormat="1" ht="28.5">
      <c r="A496" s="122" t="s">
        <v>338</v>
      </c>
      <c r="B496" s="123" t="s">
        <v>339</v>
      </c>
      <c r="C496" s="124" t="s">
        <v>255</v>
      </c>
      <c r="D496" s="125">
        <v>45169</v>
      </c>
      <c r="E496" s="126">
        <v>45191</v>
      </c>
      <c r="F496" s="127" t="s">
        <v>368</v>
      </c>
      <c r="G496" s="128" t="s">
        <v>277</v>
      </c>
      <c r="H496" s="133" t="s">
        <v>414</v>
      </c>
      <c r="I496" s="132">
        <v>-71.739999999999995</v>
      </c>
      <c r="J496" s="134">
        <v>47163</v>
      </c>
    </row>
    <row r="497" spans="1:10" s="19" customFormat="1" ht="28.5">
      <c r="A497" s="122" t="s">
        <v>338</v>
      </c>
      <c r="B497" s="123" t="s">
        <v>339</v>
      </c>
      <c r="C497" s="124" t="s">
        <v>255</v>
      </c>
      <c r="D497" s="125">
        <v>45199</v>
      </c>
      <c r="E497" s="126">
        <v>45191</v>
      </c>
      <c r="F497" s="127" t="s">
        <v>521</v>
      </c>
      <c r="G497" s="128" t="s">
        <v>277</v>
      </c>
      <c r="H497" s="133" t="s">
        <v>558</v>
      </c>
      <c r="I497" s="132">
        <v>-74.540000000000006</v>
      </c>
      <c r="J497" s="134">
        <v>7615</v>
      </c>
    </row>
    <row r="498" spans="1:10" s="19" customFormat="1" ht="28.5">
      <c r="A498" s="122" t="s">
        <v>338</v>
      </c>
      <c r="B498" s="123" t="s">
        <v>339</v>
      </c>
      <c r="C498" s="124" t="s">
        <v>255</v>
      </c>
      <c r="D498" s="125">
        <v>45169</v>
      </c>
      <c r="E498" s="126">
        <v>45191</v>
      </c>
      <c r="F498" s="127" t="s">
        <v>344</v>
      </c>
      <c r="G498" s="128" t="s">
        <v>277</v>
      </c>
      <c r="H498" s="133" t="s">
        <v>386</v>
      </c>
      <c r="I498" s="132">
        <v>-11.7</v>
      </c>
      <c r="J498" s="134">
        <v>5902</v>
      </c>
    </row>
    <row r="499" spans="1:10" s="19" customFormat="1" ht="28.5">
      <c r="A499" s="122" t="s">
        <v>338</v>
      </c>
      <c r="B499" s="123" t="s">
        <v>339</v>
      </c>
      <c r="C499" s="124" t="s">
        <v>255</v>
      </c>
      <c r="D499" s="125">
        <v>45199</v>
      </c>
      <c r="E499" s="126">
        <v>45191</v>
      </c>
      <c r="F499" s="127" t="s">
        <v>522</v>
      </c>
      <c r="G499" s="128" t="s">
        <v>328</v>
      </c>
      <c r="H499" s="133" t="s">
        <v>559</v>
      </c>
      <c r="I499" s="132">
        <v>-11.46</v>
      </c>
      <c r="J499" s="134">
        <v>1028424558</v>
      </c>
    </row>
    <row r="500" spans="1:10" s="19" customFormat="1" ht="28.5">
      <c r="A500" s="122" t="s">
        <v>338</v>
      </c>
      <c r="B500" s="123" t="s">
        <v>339</v>
      </c>
      <c r="C500" s="124" t="s">
        <v>425</v>
      </c>
      <c r="D500" s="125">
        <v>45169</v>
      </c>
      <c r="E500" s="126">
        <v>45191</v>
      </c>
      <c r="F500" s="127"/>
      <c r="G500" s="128" t="s">
        <v>472</v>
      </c>
      <c r="H500" s="133" t="s">
        <v>560</v>
      </c>
      <c r="I500" s="132">
        <v>-660.26</v>
      </c>
      <c r="J500" s="134"/>
    </row>
    <row r="501" spans="1:10" s="19" customFormat="1" ht="28.5">
      <c r="A501" s="122" t="s">
        <v>338</v>
      </c>
      <c r="B501" s="123" t="s">
        <v>339</v>
      </c>
      <c r="C501" s="124" t="s">
        <v>425</v>
      </c>
      <c r="D501" s="125">
        <v>45169</v>
      </c>
      <c r="E501" s="126">
        <v>45191</v>
      </c>
      <c r="F501" s="127"/>
      <c r="G501" s="128" t="s">
        <v>472</v>
      </c>
      <c r="H501" s="133" t="s">
        <v>473</v>
      </c>
      <c r="I501" s="132">
        <v>-2017.46</v>
      </c>
      <c r="J501" s="134"/>
    </row>
    <row r="502" spans="1:10" s="19" customFormat="1" ht="28.5">
      <c r="A502" s="122" t="s">
        <v>338</v>
      </c>
      <c r="B502" s="123" t="s">
        <v>339</v>
      </c>
      <c r="C502" s="124" t="s">
        <v>425</v>
      </c>
      <c r="D502" s="125">
        <v>45199</v>
      </c>
      <c r="E502" s="126">
        <v>45191</v>
      </c>
      <c r="F502" s="127"/>
      <c r="G502" s="128" t="s">
        <v>381</v>
      </c>
      <c r="H502" s="133" t="s">
        <v>561</v>
      </c>
      <c r="I502" s="132">
        <v>-2451.2800000000002</v>
      </c>
      <c r="J502" s="134"/>
    </row>
    <row r="503" spans="1:10" s="19" customFormat="1" ht="28.5">
      <c r="A503" s="122" t="s">
        <v>338</v>
      </c>
      <c r="B503" s="123" t="s">
        <v>339</v>
      </c>
      <c r="C503" s="124" t="s">
        <v>429</v>
      </c>
      <c r="D503" s="125">
        <v>45172</v>
      </c>
      <c r="E503" s="126">
        <v>45191</v>
      </c>
      <c r="F503" s="127" t="s">
        <v>520</v>
      </c>
      <c r="G503" s="128" t="s">
        <v>277</v>
      </c>
      <c r="H503" s="133" t="s">
        <v>557</v>
      </c>
      <c r="I503" s="132">
        <v>-4456</v>
      </c>
      <c r="J503" s="134">
        <v>333</v>
      </c>
    </row>
    <row r="504" spans="1:10" s="19" customFormat="1" ht="28.5">
      <c r="A504" s="122" t="s">
        <v>338</v>
      </c>
      <c r="B504" s="123" t="s">
        <v>339</v>
      </c>
      <c r="C504" s="124" t="s">
        <v>425</v>
      </c>
      <c r="D504" s="125">
        <v>45199</v>
      </c>
      <c r="E504" s="126">
        <v>45191</v>
      </c>
      <c r="F504" s="127">
        <v>115</v>
      </c>
      <c r="G504" s="128" t="s">
        <v>24</v>
      </c>
      <c r="H504" s="133" t="s">
        <v>393</v>
      </c>
      <c r="I504" s="132">
        <v>-557.35</v>
      </c>
      <c r="J504" s="134"/>
    </row>
    <row r="505" spans="1:10" s="19" customFormat="1" ht="28.5">
      <c r="A505" s="122" t="s">
        <v>338</v>
      </c>
      <c r="B505" s="123" t="s">
        <v>339</v>
      </c>
      <c r="C505" s="124" t="s">
        <v>340</v>
      </c>
      <c r="D505" s="125">
        <v>45199</v>
      </c>
      <c r="E505" s="126">
        <v>45194</v>
      </c>
      <c r="F505" s="127"/>
      <c r="G505" s="128" t="s">
        <v>327</v>
      </c>
      <c r="H505" s="133" t="s">
        <v>549</v>
      </c>
      <c r="I505" s="132">
        <v>64.599999999999994</v>
      </c>
      <c r="J505" s="134"/>
    </row>
    <row r="506" spans="1:10" s="19" customFormat="1" ht="28.5">
      <c r="A506" s="122" t="s">
        <v>338</v>
      </c>
      <c r="B506" s="123" t="s">
        <v>339</v>
      </c>
      <c r="C506" s="124" t="s">
        <v>340</v>
      </c>
      <c r="D506" s="125">
        <v>45199</v>
      </c>
      <c r="E506" s="126">
        <v>45194</v>
      </c>
      <c r="F506" s="127"/>
      <c r="G506" s="128" t="s">
        <v>327</v>
      </c>
      <c r="H506" s="133" t="s">
        <v>549</v>
      </c>
      <c r="I506" s="132">
        <v>416.81</v>
      </c>
      <c r="J506" s="134"/>
    </row>
    <row r="507" spans="1:10" s="19" customFormat="1" ht="28.5">
      <c r="A507" s="122" t="s">
        <v>338</v>
      </c>
      <c r="B507" s="123" t="s">
        <v>339</v>
      </c>
      <c r="C507" s="124" t="s">
        <v>340</v>
      </c>
      <c r="D507" s="125">
        <v>45199</v>
      </c>
      <c r="E507" s="126">
        <v>45194</v>
      </c>
      <c r="F507" s="127"/>
      <c r="G507" s="128" t="s">
        <v>327</v>
      </c>
      <c r="H507" s="133" t="s">
        <v>549</v>
      </c>
      <c r="I507" s="132">
        <v>31.7</v>
      </c>
      <c r="J507" s="134"/>
    </row>
    <row r="508" spans="1:10" s="19" customFormat="1" ht="28.5">
      <c r="A508" s="122" t="s">
        <v>338</v>
      </c>
      <c r="B508" s="123" t="s">
        <v>339</v>
      </c>
      <c r="C508" s="124" t="s">
        <v>255</v>
      </c>
      <c r="D508" s="125">
        <v>45169</v>
      </c>
      <c r="E508" s="126">
        <v>45194</v>
      </c>
      <c r="F508" s="127" t="s">
        <v>359</v>
      </c>
      <c r="G508" s="128" t="s">
        <v>277</v>
      </c>
      <c r="H508" s="133" t="s">
        <v>402</v>
      </c>
      <c r="I508" s="132">
        <v>-85.59</v>
      </c>
      <c r="J508" s="134">
        <v>394091</v>
      </c>
    </row>
    <row r="509" spans="1:10" s="19" customFormat="1" ht="28.5">
      <c r="A509" s="122" t="s">
        <v>338</v>
      </c>
      <c r="B509" s="123" t="s">
        <v>339</v>
      </c>
      <c r="C509" s="124" t="s">
        <v>255</v>
      </c>
      <c r="D509" s="125">
        <v>45169</v>
      </c>
      <c r="E509" s="126">
        <v>45194</v>
      </c>
      <c r="F509" s="127" t="s">
        <v>375</v>
      </c>
      <c r="G509" s="128" t="s">
        <v>277</v>
      </c>
      <c r="H509" s="133" t="s">
        <v>421</v>
      </c>
      <c r="I509" s="132">
        <v>-53.02</v>
      </c>
      <c r="J509" s="134">
        <v>19814</v>
      </c>
    </row>
    <row r="510" spans="1:10" s="19" customFormat="1" ht="28.5">
      <c r="A510" s="122" t="s">
        <v>338</v>
      </c>
      <c r="B510" s="123" t="s">
        <v>339</v>
      </c>
      <c r="C510" s="124" t="s">
        <v>255</v>
      </c>
      <c r="D510" s="125">
        <v>45199</v>
      </c>
      <c r="E510" s="126">
        <v>45194</v>
      </c>
      <c r="F510" s="127" t="s">
        <v>439</v>
      </c>
      <c r="G510" s="128" t="s">
        <v>277</v>
      </c>
      <c r="H510" s="133" t="s">
        <v>456</v>
      </c>
      <c r="I510" s="132">
        <v>-14.45</v>
      </c>
      <c r="J510" s="134">
        <v>4561</v>
      </c>
    </row>
    <row r="511" spans="1:10" s="19" customFormat="1" ht="28.5">
      <c r="A511" s="122" t="s">
        <v>338</v>
      </c>
      <c r="B511" s="123" t="s">
        <v>339</v>
      </c>
      <c r="C511" s="124" t="s">
        <v>255</v>
      </c>
      <c r="D511" s="125">
        <v>45199</v>
      </c>
      <c r="E511" s="126">
        <v>45194</v>
      </c>
      <c r="F511" s="127" t="s">
        <v>523</v>
      </c>
      <c r="G511" s="128" t="s">
        <v>277</v>
      </c>
      <c r="H511" s="133" t="s">
        <v>562</v>
      </c>
      <c r="I511" s="132">
        <v>-94.23</v>
      </c>
      <c r="J511" s="134">
        <v>576</v>
      </c>
    </row>
    <row r="512" spans="1:10" s="19" customFormat="1" ht="28.5">
      <c r="A512" s="122" t="s">
        <v>338</v>
      </c>
      <c r="B512" s="123" t="s">
        <v>339</v>
      </c>
      <c r="C512" s="124" t="s">
        <v>255</v>
      </c>
      <c r="D512" s="125">
        <v>45199</v>
      </c>
      <c r="E512" s="126">
        <v>45194</v>
      </c>
      <c r="F512" s="127" t="s">
        <v>499</v>
      </c>
      <c r="G512" s="128" t="s">
        <v>277</v>
      </c>
      <c r="H512" s="133" t="s">
        <v>529</v>
      </c>
      <c r="I512" s="132">
        <v>-45.8</v>
      </c>
      <c r="J512" s="134">
        <v>106</v>
      </c>
    </row>
    <row r="513" spans="1:10" s="19" customFormat="1" ht="28.5">
      <c r="A513" s="122" t="s">
        <v>338</v>
      </c>
      <c r="B513" s="123" t="s">
        <v>339</v>
      </c>
      <c r="C513" s="124" t="s">
        <v>255</v>
      </c>
      <c r="D513" s="125">
        <v>45199</v>
      </c>
      <c r="E513" s="126">
        <v>45194</v>
      </c>
      <c r="F513" s="127" t="s">
        <v>519</v>
      </c>
      <c r="G513" s="128" t="s">
        <v>277</v>
      </c>
      <c r="H513" s="133" t="s">
        <v>556</v>
      </c>
      <c r="I513" s="132">
        <v>-46.47</v>
      </c>
      <c r="J513" s="134">
        <v>5327</v>
      </c>
    </row>
    <row r="514" spans="1:10" s="19" customFormat="1" ht="28.5">
      <c r="A514" s="122" t="s">
        <v>338</v>
      </c>
      <c r="B514" s="123" t="s">
        <v>339</v>
      </c>
      <c r="C514" s="124" t="s">
        <v>255</v>
      </c>
      <c r="D514" s="125">
        <v>45107</v>
      </c>
      <c r="E514" s="126">
        <v>45194</v>
      </c>
      <c r="F514" s="127" t="s">
        <v>368</v>
      </c>
      <c r="G514" s="128" t="s">
        <v>277</v>
      </c>
      <c r="H514" s="133" t="s">
        <v>414</v>
      </c>
      <c r="I514" s="132">
        <v>-70.900000000000006</v>
      </c>
      <c r="J514" s="134">
        <v>46957</v>
      </c>
    </row>
    <row r="515" spans="1:10" s="19" customFormat="1" ht="28.5">
      <c r="A515" s="122" t="s">
        <v>338</v>
      </c>
      <c r="B515" s="123" t="s">
        <v>339</v>
      </c>
      <c r="C515" s="124" t="s">
        <v>255</v>
      </c>
      <c r="D515" s="125">
        <v>45107</v>
      </c>
      <c r="E515" s="126">
        <v>45194</v>
      </c>
      <c r="F515" s="127" t="s">
        <v>369</v>
      </c>
      <c r="G515" s="128" t="s">
        <v>277</v>
      </c>
      <c r="H515" s="133" t="s">
        <v>415</v>
      </c>
      <c r="I515" s="132">
        <v>-457.48</v>
      </c>
      <c r="J515" s="134">
        <v>10572</v>
      </c>
    </row>
    <row r="516" spans="1:10" s="19" customFormat="1" ht="28.5">
      <c r="A516" s="122" t="s">
        <v>338</v>
      </c>
      <c r="B516" s="123" t="s">
        <v>339</v>
      </c>
      <c r="C516" s="124" t="s">
        <v>255</v>
      </c>
      <c r="D516" s="125">
        <v>45107</v>
      </c>
      <c r="E516" s="126">
        <v>45194</v>
      </c>
      <c r="F516" s="127" t="s">
        <v>353</v>
      </c>
      <c r="G516" s="128" t="s">
        <v>277</v>
      </c>
      <c r="H516" s="133" t="s">
        <v>396</v>
      </c>
      <c r="I516" s="132">
        <v>-34.79</v>
      </c>
      <c r="J516" s="134">
        <v>126112</v>
      </c>
    </row>
    <row r="517" spans="1:10" s="19" customFormat="1" ht="28.5">
      <c r="A517" s="122" t="s">
        <v>338</v>
      </c>
      <c r="B517" s="123" t="s">
        <v>339</v>
      </c>
      <c r="C517" s="124" t="s">
        <v>425</v>
      </c>
      <c r="D517" s="125">
        <v>45199</v>
      </c>
      <c r="E517" s="126">
        <v>45194</v>
      </c>
      <c r="F517" s="127">
        <v>138</v>
      </c>
      <c r="G517" s="128" t="s">
        <v>447</v>
      </c>
      <c r="H517" s="133" t="s">
        <v>464</v>
      </c>
      <c r="I517" s="132">
        <v>-187.76</v>
      </c>
      <c r="J517" s="134"/>
    </row>
    <row r="518" spans="1:10" s="19" customFormat="1" ht="28.5">
      <c r="A518" s="122" t="s">
        <v>338</v>
      </c>
      <c r="B518" s="123" t="s">
        <v>339</v>
      </c>
      <c r="C518" s="124" t="s">
        <v>427</v>
      </c>
      <c r="D518" s="125">
        <v>45199</v>
      </c>
      <c r="E518" s="126">
        <v>45194</v>
      </c>
      <c r="F518" s="127">
        <v>138</v>
      </c>
      <c r="G518" s="128" t="s">
        <v>447</v>
      </c>
      <c r="H518" s="133" t="s">
        <v>464</v>
      </c>
      <c r="I518" s="132">
        <v>-187.76</v>
      </c>
      <c r="J518" s="134"/>
    </row>
    <row r="519" spans="1:10" s="19" customFormat="1" ht="28.5">
      <c r="A519" s="122" t="s">
        <v>338</v>
      </c>
      <c r="B519" s="123" t="s">
        <v>339</v>
      </c>
      <c r="C519" s="124" t="s">
        <v>426</v>
      </c>
      <c r="D519" s="125">
        <v>45199</v>
      </c>
      <c r="E519" s="126">
        <v>45194</v>
      </c>
      <c r="F519" s="127">
        <v>138</v>
      </c>
      <c r="G519" s="128" t="s">
        <v>447</v>
      </c>
      <c r="H519" s="133" t="s">
        <v>464</v>
      </c>
      <c r="I519" s="132">
        <v>-187.76</v>
      </c>
      <c r="J519" s="134"/>
    </row>
    <row r="520" spans="1:10" s="19" customFormat="1" ht="28.5">
      <c r="A520" s="122" t="s">
        <v>338</v>
      </c>
      <c r="B520" s="123" t="s">
        <v>339</v>
      </c>
      <c r="C520" s="124" t="s">
        <v>428</v>
      </c>
      <c r="D520" s="125">
        <v>45199</v>
      </c>
      <c r="E520" s="126">
        <v>45194</v>
      </c>
      <c r="F520" s="127">
        <v>138</v>
      </c>
      <c r="G520" s="128" t="s">
        <v>447</v>
      </c>
      <c r="H520" s="133" t="s">
        <v>464</v>
      </c>
      <c r="I520" s="132">
        <v>-187.76</v>
      </c>
      <c r="J520" s="134"/>
    </row>
    <row r="521" spans="1:10" s="19" customFormat="1" ht="28.5">
      <c r="A521" s="122" t="s">
        <v>338</v>
      </c>
      <c r="B521" s="123" t="s">
        <v>339</v>
      </c>
      <c r="C521" s="124" t="s">
        <v>429</v>
      </c>
      <c r="D521" s="125">
        <v>45199</v>
      </c>
      <c r="E521" s="126">
        <v>45194</v>
      </c>
      <c r="F521" s="127">
        <v>138</v>
      </c>
      <c r="G521" s="128" t="s">
        <v>447</v>
      </c>
      <c r="H521" s="133" t="s">
        <v>464</v>
      </c>
      <c r="I521" s="132">
        <v>-187.76</v>
      </c>
      <c r="J521" s="134"/>
    </row>
    <row r="522" spans="1:10" s="19" customFormat="1" ht="28.5">
      <c r="A522" s="122" t="s">
        <v>338</v>
      </c>
      <c r="B522" s="123" t="s">
        <v>339</v>
      </c>
      <c r="C522" s="124" t="s">
        <v>426</v>
      </c>
      <c r="D522" s="125">
        <v>45199</v>
      </c>
      <c r="E522" s="126">
        <v>45194</v>
      </c>
      <c r="F522" s="127">
        <v>138</v>
      </c>
      <c r="G522" s="128" t="s">
        <v>447</v>
      </c>
      <c r="H522" s="133" t="s">
        <v>464</v>
      </c>
      <c r="I522" s="132">
        <v>-187.76</v>
      </c>
      <c r="J522" s="134"/>
    </row>
    <row r="523" spans="1:10" s="19" customFormat="1" ht="57">
      <c r="A523" s="122" t="s">
        <v>338</v>
      </c>
      <c r="B523" s="123" t="s">
        <v>339</v>
      </c>
      <c r="C523" s="124" t="s">
        <v>430</v>
      </c>
      <c r="D523" s="125">
        <v>45199</v>
      </c>
      <c r="E523" s="126">
        <v>45194</v>
      </c>
      <c r="F523" s="127">
        <v>138</v>
      </c>
      <c r="G523" s="128" t="s">
        <v>447</v>
      </c>
      <c r="H523" s="133" t="s">
        <v>464</v>
      </c>
      <c r="I523" s="132">
        <v>-187.76</v>
      </c>
      <c r="J523" s="134"/>
    </row>
    <row r="524" spans="1:10" s="19" customFormat="1" ht="57">
      <c r="A524" s="122" t="s">
        <v>338</v>
      </c>
      <c r="B524" s="123" t="s">
        <v>339</v>
      </c>
      <c r="C524" s="124" t="s">
        <v>431</v>
      </c>
      <c r="D524" s="125">
        <v>45199</v>
      </c>
      <c r="E524" s="126">
        <v>45194</v>
      </c>
      <c r="F524" s="127">
        <v>138</v>
      </c>
      <c r="G524" s="128" t="s">
        <v>447</v>
      </c>
      <c r="H524" s="133" t="s">
        <v>464</v>
      </c>
      <c r="I524" s="132">
        <v>-187.75</v>
      </c>
      <c r="J524" s="134"/>
    </row>
    <row r="525" spans="1:10" s="19" customFormat="1" ht="57">
      <c r="A525" s="122" t="s">
        <v>338</v>
      </c>
      <c r="B525" s="123" t="s">
        <v>339</v>
      </c>
      <c r="C525" s="124" t="s">
        <v>431</v>
      </c>
      <c r="D525" s="125">
        <v>45169</v>
      </c>
      <c r="E525" s="126">
        <v>45194</v>
      </c>
      <c r="F525" s="127" t="s">
        <v>348</v>
      </c>
      <c r="G525" s="128" t="s">
        <v>277</v>
      </c>
      <c r="H525" s="133" t="s">
        <v>390</v>
      </c>
      <c r="I525" s="132">
        <v>-1800</v>
      </c>
      <c r="J525" s="134">
        <v>22144588</v>
      </c>
    </row>
    <row r="526" spans="1:10" s="19" customFormat="1" ht="28.5">
      <c r="A526" s="122" t="s">
        <v>338</v>
      </c>
      <c r="B526" s="123" t="s">
        <v>339</v>
      </c>
      <c r="C526" s="124" t="s">
        <v>340</v>
      </c>
      <c r="D526" s="125">
        <v>45199</v>
      </c>
      <c r="E526" s="126">
        <v>45195</v>
      </c>
      <c r="F526" s="127"/>
      <c r="G526" s="128" t="s">
        <v>327</v>
      </c>
      <c r="H526" s="133" t="s">
        <v>538</v>
      </c>
      <c r="I526" s="132">
        <v>21477.33</v>
      </c>
      <c r="J526" s="134"/>
    </row>
    <row r="527" spans="1:10" s="19" customFormat="1" ht="28.5">
      <c r="A527" s="122" t="s">
        <v>338</v>
      </c>
      <c r="B527" s="123" t="s">
        <v>339</v>
      </c>
      <c r="C527" s="124" t="s">
        <v>340</v>
      </c>
      <c r="D527" s="125">
        <v>45199</v>
      </c>
      <c r="E527" s="126">
        <v>45195</v>
      </c>
      <c r="F527" s="127"/>
      <c r="G527" s="128" t="s">
        <v>327</v>
      </c>
      <c r="H527" s="133" t="s">
        <v>549</v>
      </c>
      <c r="I527" s="132">
        <v>5.34</v>
      </c>
      <c r="J527" s="134"/>
    </row>
    <row r="528" spans="1:10" s="19" customFormat="1" ht="28.5">
      <c r="A528" s="122" t="s">
        <v>338</v>
      </c>
      <c r="B528" s="123" t="s">
        <v>339</v>
      </c>
      <c r="C528" s="124" t="s">
        <v>255</v>
      </c>
      <c r="D528" s="125">
        <v>45169</v>
      </c>
      <c r="E528" s="126">
        <v>45195</v>
      </c>
      <c r="F528" s="127" t="s">
        <v>369</v>
      </c>
      <c r="G528" s="128" t="s">
        <v>277</v>
      </c>
      <c r="H528" s="133" t="s">
        <v>415</v>
      </c>
      <c r="I528" s="132">
        <v>-462.85</v>
      </c>
      <c r="J528" s="134">
        <v>11003</v>
      </c>
    </row>
    <row r="529" spans="1:10" s="19" customFormat="1" ht="28.5">
      <c r="A529" s="122" t="s">
        <v>338</v>
      </c>
      <c r="B529" s="123" t="s">
        <v>339</v>
      </c>
      <c r="C529" s="124" t="s">
        <v>255</v>
      </c>
      <c r="D529" s="125">
        <v>45169</v>
      </c>
      <c r="E529" s="126">
        <v>45195</v>
      </c>
      <c r="F529" s="127" t="s">
        <v>344</v>
      </c>
      <c r="G529" s="128" t="s">
        <v>277</v>
      </c>
      <c r="H529" s="133" t="s">
        <v>386</v>
      </c>
      <c r="I529" s="132">
        <v>-270.72000000000003</v>
      </c>
      <c r="J529" s="134">
        <v>5912</v>
      </c>
    </row>
    <row r="530" spans="1:10" s="19" customFormat="1" ht="28.5">
      <c r="A530" s="122" t="s">
        <v>338</v>
      </c>
      <c r="B530" s="123" t="s">
        <v>339</v>
      </c>
      <c r="C530" s="124" t="s">
        <v>255</v>
      </c>
      <c r="D530" s="125">
        <v>45199</v>
      </c>
      <c r="E530" s="126">
        <v>45195</v>
      </c>
      <c r="F530" s="127" t="s">
        <v>524</v>
      </c>
      <c r="G530" s="128" t="s">
        <v>277</v>
      </c>
      <c r="H530" s="133" t="s">
        <v>563</v>
      </c>
      <c r="I530" s="132">
        <v>-4.99</v>
      </c>
      <c r="J530" s="134">
        <v>7757227</v>
      </c>
    </row>
    <row r="531" spans="1:10" s="19" customFormat="1" ht="28.5">
      <c r="A531" s="122" t="s">
        <v>338</v>
      </c>
      <c r="B531" s="123" t="s">
        <v>339</v>
      </c>
      <c r="C531" s="124" t="s">
        <v>255</v>
      </c>
      <c r="D531" s="125">
        <v>45199</v>
      </c>
      <c r="E531" s="126">
        <v>45195</v>
      </c>
      <c r="F531" s="127" t="s">
        <v>331</v>
      </c>
      <c r="G531" s="128" t="s">
        <v>277</v>
      </c>
      <c r="H531" s="133" t="s">
        <v>335</v>
      </c>
      <c r="I531" s="132">
        <v>-16.72</v>
      </c>
      <c r="J531" s="134">
        <v>13017</v>
      </c>
    </row>
    <row r="532" spans="1:10" s="19" customFormat="1" ht="28.5">
      <c r="A532" s="122" t="s">
        <v>338</v>
      </c>
      <c r="B532" s="123" t="s">
        <v>339</v>
      </c>
      <c r="C532" s="124" t="s">
        <v>255</v>
      </c>
      <c r="D532" s="125">
        <v>45107</v>
      </c>
      <c r="E532" s="126">
        <v>45195</v>
      </c>
      <c r="F532" s="127" t="s">
        <v>443</v>
      </c>
      <c r="G532" s="128" t="s">
        <v>277</v>
      </c>
      <c r="H532" s="133" t="s">
        <v>461</v>
      </c>
      <c r="I532" s="132">
        <v>-5.86</v>
      </c>
      <c r="J532" s="134">
        <v>16606</v>
      </c>
    </row>
    <row r="533" spans="1:10" s="19" customFormat="1" ht="28.5">
      <c r="A533" s="122" t="s">
        <v>338</v>
      </c>
      <c r="B533" s="123" t="s">
        <v>339</v>
      </c>
      <c r="C533" s="124" t="s">
        <v>428</v>
      </c>
      <c r="D533" s="125">
        <v>45172</v>
      </c>
      <c r="E533" s="126">
        <v>45195</v>
      </c>
      <c r="F533" s="127" t="s">
        <v>436</v>
      </c>
      <c r="G533" s="128" t="s">
        <v>277</v>
      </c>
      <c r="H533" s="133" t="s">
        <v>453</v>
      </c>
      <c r="I533" s="132">
        <v>-14661.6</v>
      </c>
      <c r="J533" s="134">
        <v>4665</v>
      </c>
    </row>
    <row r="534" spans="1:10" s="19" customFormat="1" ht="28.5">
      <c r="A534" s="122" t="s">
        <v>338</v>
      </c>
      <c r="B534" s="123" t="s">
        <v>339</v>
      </c>
      <c r="C534" s="124" t="s">
        <v>427</v>
      </c>
      <c r="D534" s="125">
        <v>45172</v>
      </c>
      <c r="E534" s="126">
        <v>45195</v>
      </c>
      <c r="F534" s="127" t="s">
        <v>436</v>
      </c>
      <c r="G534" s="128" t="s">
        <v>277</v>
      </c>
      <c r="H534" s="133" t="s">
        <v>453</v>
      </c>
      <c r="I534" s="132">
        <v>-55400.1</v>
      </c>
      <c r="J534" s="134">
        <v>4666</v>
      </c>
    </row>
    <row r="535" spans="1:10" s="19" customFormat="1" ht="28.5">
      <c r="A535" s="122" t="s">
        <v>338</v>
      </c>
      <c r="B535" s="123" t="s">
        <v>339</v>
      </c>
      <c r="C535" s="124" t="s">
        <v>425</v>
      </c>
      <c r="D535" s="125">
        <v>45172</v>
      </c>
      <c r="E535" s="126">
        <v>45195</v>
      </c>
      <c r="F535" s="127" t="s">
        <v>436</v>
      </c>
      <c r="G535" s="128" t="s">
        <v>277</v>
      </c>
      <c r="H535" s="133" t="s">
        <v>453</v>
      </c>
      <c r="I535" s="132">
        <v>-57585.599999999999</v>
      </c>
      <c r="J535" s="134">
        <v>4667</v>
      </c>
    </row>
    <row r="536" spans="1:10" s="19" customFormat="1" ht="28.5">
      <c r="A536" s="122" t="s">
        <v>338</v>
      </c>
      <c r="B536" s="123" t="s">
        <v>339</v>
      </c>
      <c r="C536" s="124" t="s">
        <v>425</v>
      </c>
      <c r="D536" s="125">
        <v>45199</v>
      </c>
      <c r="E536" s="126">
        <v>45195</v>
      </c>
      <c r="F536" s="127"/>
      <c r="G536" s="128" t="s">
        <v>378</v>
      </c>
      <c r="H536" s="133" t="s">
        <v>564</v>
      </c>
      <c r="I536" s="132">
        <v>-9613.18</v>
      </c>
      <c r="J536" s="134"/>
    </row>
    <row r="537" spans="1:10" s="19" customFormat="1" ht="28.5">
      <c r="A537" s="122" t="s">
        <v>338</v>
      </c>
      <c r="B537" s="123" t="s">
        <v>339</v>
      </c>
      <c r="C537" s="124" t="s">
        <v>426</v>
      </c>
      <c r="D537" s="125">
        <v>45199</v>
      </c>
      <c r="E537" s="126">
        <v>45195</v>
      </c>
      <c r="F537" s="127"/>
      <c r="G537" s="128" t="s">
        <v>378</v>
      </c>
      <c r="H537" s="133" t="s">
        <v>564</v>
      </c>
      <c r="I537" s="132">
        <v>-1947.31</v>
      </c>
      <c r="J537" s="134"/>
    </row>
    <row r="538" spans="1:10" s="19" customFormat="1" ht="28.5">
      <c r="A538" s="122" t="s">
        <v>338</v>
      </c>
      <c r="B538" s="123" t="s">
        <v>339</v>
      </c>
      <c r="C538" s="124" t="s">
        <v>427</v>
      </c>
      <c r="D538" s="125">
        <v>45199</v>
      </c>
      <c r="E538" s="126">
        <v>45195</v>
      </c>
      <c r="F538" s="127"/>
      <c r="G538" s="128" t="s">
        <v>378</v>
      </c>
      <c r="H538" s="133" t="s">
        <v>564</v>
      </c>
      <c r="I538" s="132">
        <v>-7969.5300000000007</v>
      </c>
      <c r="J538" s="134"/>
    </row>
    <row r="539" spans="1:10" s="19" customFormat="1" ht="28.5">
      <c r="A539" s="122" t="s">
        <v>338</v>
      </c>
      <c r="B539" s="123" t="s">
        <v>339</v>
      </c>
      <c r="C539" s="124" t="s">
        <v>428</v>
      </c>
      <c r="D539" s="125">
        <v>45199</v>
      </c>
      <c r="E539" s="126">
        <v>45195</v>
      </c>
      <c r="F539" s="127"/>
      <c r="G539" s="128" t="s">
        <v>378</v>
      </c>
      <c r="H539" s="133" t="s">
        <v>564</v>
      </c>
      <c r="I539" s="132">
        <v>-1947.31</v>
      </c>
      <c r="J539" s="134"/>
    </row>
    <row r="540" spans="1:10" s="19" customFormat="1" ht="28.5">
      <c r="A540" s="122" t="s">
        <v>338</v>
      </c>
      <c r="B540" s="123" t="s">
        <v>339</v>
      </c>
      <c r="C540" s="124" t="s">
        <v>425</v>
      </c>
      <c r="D540" s="125">
        <v>45199</v>
      </c>
      <c r="E540" s="126">
        <v>45195</v>
      </c>
      <c r="F540" s="127"/>
      <c r="G540" s="128" t="s">
        <v>327</v>
      </c>
      <c r="H540" s="133" t="s">
        <v>538</v>
      </c>
      <c r="I540" s="132">
        <v>-21477.33</v>
      </c>
      <c r="J540" s="134"/>
    </row>
    <row r="541" spans="1:10" s="19" customFormat="1" ht="28.5">
      <c r="A541" s="122" t="s">
        <v>338</v>
      </c>
      <c r="B541" s="123" t="s">
        <v>339</v>
      </c>
      <c r="C541" s="124" t="s">
        <v>340</v>
      </c>
      <c r="D541" s="125">
        <v>45199</v>
      </c>
      <c r="E541" s="126">
        <v>45196</v>
      </c>
      <c r="F541" s="127"/>
      <c r="G541" s="128" t="s">
        <v>327</v>
      </c>
      <c r="H541" s="133" t="s">
        <v>538</v>
      </c>
      <c r="I541" s="132">
        <v>8150.23</v>
      </c>
      <c r="J541" s="134"/>
    </row>
    <row r="542" spans="1:10" s="19" customFormat="1" ht="28.5">
      <c r="A542" s="122" t="s">
        <v>338</v>
      </c>
      <c r="B542" s="123" t="s">
        <v>339</v>
      </c>
      <c r="C542" s="124" t="s">
        <v>255</v>
      </c>
      <c r="D542" s="125">
        <v>45169</v>
      </c>
      <c r="E542" s="126">
        <v>45196</v>
      </c>
      <c r="F542" s="127" t="s">
        <v>366</v>
      </c>
      <c r="G542" s="128" t="s">
        <v>277</v>
      </c>
      <c r="H542" s="133" t="s">
        <v>412</v>
      </c>
      <c r="I542" s="132">
        <v>-21.34</v>
      </c>
      <c r="J542" s="134">
        <v>115628</v>
      </c>
    </row>
    <row r="543" spans="1:10" s="19" customFormat="1" ht="28.5">
      <c r="A543" s="122" t="s">
        <v>338</v>
      </c>
      <c r="B543" s="123" t="s">
        <v>339</v>
      </c>
      <c r="C543" s="124" t="s">
        <v>255</v>
      </c>
      <c r="D543" s="125">
        <v>45169</v>
      </c>
      <c r="E543" s="126">
        <v>45196</v>
      </c>
      <c r="F543" s="127" t="s">
        <v>376</v>
      </c>
      <c r="G543" s="128" t="s">
        <v>277</v>
      </c>
      <c r="H543" s="133" t="s">
        <v>422</v>
      </c>
      <c r="I543" s="132">
        <v>-346.85</v>
      </c>
      <c r="J543" s="134">
        <v>12421</v>
      </c>
    </row>
    <row r="544" spans="1:10" s="19" customFormat="1" ht="28.5">
      <c r="A544" s="122" t="s">
        <v>338</v>
      </c>
      <c r="B544" s="123" t="s">
        <v>339</v>
      </c>
      <c r="C544" s="124" t="s">
        <v>255</v>
      </c>
      <c r="D544" s="125">
        <v>45199</v>
      </c>
      <c r="E544" s="126">
        <v>45196</v>
      </c>
      <c r="F544" s="127" t="s">
        <v>348</v>
      </c>
      <c r="G544" s="128" t="s">
        <v>277</v>
      </c>
      <c r="H544" s="133" t="s">
        <v>390</v>
      </c>
      <c r="I544" s="132">
        <v>-36.35</v>
      </c>
      <c r="J544" s="134">
        <v>31543395</v>
      </c>
    </row>
    <row r="545" spans="1:10" s="19" customFormat="1" ht="28.5">
      <c r="A545" s="122" t="s">
        <v>338</v>
      </c>
      <c r="B545" s="123" t="s">
        <v>339</v>
      </c>
      <c r="C545" s="124" t="s">
        <v>426</v>
      </c>
      <c r="D545" s="125">
        <v>45199</v>
      </c>
      <c r="E545" s="126">
        <v>45196</v>
      </c>
      <c r="F545" s="127"/>
      <c r="G545" s="128" t="s">
        <v>381</v>
      </c>
      <c r="H545" s="133" t="s">
        <v>565</v>
      </c>
      <c r="I545" s="132">
        <v>-8150.23</v>
      </c>
      <c r="J545" s="134"/>
    </row>
    <row r="546" spans="1:10" s="19" customFormat="1" ht="28.5">
      <c r="A546" s="122" t="s">
        <v>338</v>
      </c>
      <c r="B546" s="123" t="s">
        <v>339</v>
      </c>
      <c r="C546" s="124" t="s">
        <v>425</v>
      </c>
      <c r="D546" s="125">
        <v>45199</v>
      </c>
      <c r="E546" s="126">
        <v>45196</v>
      </c>
      <c r="F546" s="127"/>
      <c r="G546" s="128" t="s">
        <v>327</v>
      </c>
      <c r="H546" s="133" t="s">
        <v>538</v>
      </c>
      <c r="I546" s="132">
        <v>-8150.23</v>
      </c>
      <c r="J546" s="134"/>
    </row>
    <row r="547" spans="1:10" s="19" customFormat="1" ht="28.5">
      <c r="A547" s="122" t="s">
        <v>338</v>
      </c>
      <c r="B547" s="123" t="s">
        <v>339</v>
      </c>
      <c r="C547" s="124" t="s">
        <v>340</v>
      </c>
      <c r="D547" s="125">
        <v>45199</v>
      </c>
      <c r="E547" s="126">
        <v>45197</v>
      </c>
      <c r="F547" s="127"/>
      <c r="G547" s="128" t="s">
        <v>327</v>
      </c>
      <c r="H547" s="133" t="s">
        <v>549</v>
      </c>
      <c r="I547" s="132">
        <v>90.6</v>
      </c>
      <c r="J547" s="134"/>
    </row>
    <row r="548" spans="1:10" s="19" customFormat="1" ht="28.5">
      <c r="A548" s="122" t="s">
        <v>338</v>
      </c>
      <c r="B548" s="123" t="s">
        <v>339</v>
      </c>
      <c r="C548" s="124" t="s">
        <v>255</v>
      </c>
      <c r="D548" s="125">
        <v>45199</v>
      </c>
      <c r="E548" s="126">
        <v>45198</v>
      </c>
      <c r="F548" s="127" t="s">
        <v>330</v>
      </c>
      <c r="G548" s="128" t="s">
        <v>277</v>
      </c>
      <c r="H548" s="133" t="s">
        <v>334</v>
      </c>
      <c r="I548" s="132">
        <v>-39.520000000000003</v>
      </c>
      <c r="J548" s="134">
        <v>23129</v>
      </c>
    </row>
    <row r="549" spans="1:10" s="19" customFormat="1" ht="28.5">
      <c r="A549" s="122" t="s">
        <v>338</v>
      </c>
      <c r="B549" s="123" t="s">
        <v>339</v>
      </c>
      <c r="C549" s="124" t="s">
        <v>255</v>
      </c>
      <c r="D549" s="125">
        <v>45199</v>
      </c>
      <c r="E549" s="126">
        <v>45198</v>
      </c>
      <c r="F549" s="127" t="s">
        <v>330</v>
      </c>
      <c r="G549" s="128" t="s">
        <v>277</v>
      </c>
      <c r="H549" s="133" t="s">
        <v>334</v>
      </c>
      <c r="I549" s="132">
        <v>-10.1</v>
      </c>
      <c r="J549" s="134">
        <v>23164</v>
      </c>
    </row>
    <row r="550" spans="1:10" s="19" customFormat="1" ht="28.5">
      <c r="A550" s="122" t="s">
        <v>338</v>
      </c>
      <c r="B550" s="123" t="s">
        <v>339</v>
      </c>
      <c r="C550" s="124" t="s">
        <v>255</v>
      </c>
      <c r="D550" s="125">
        <v>45169</v>
      </c>
      <c r="E550" s="126">
        <v>45198</v>
      </c>
      <c r="F550" s="127" t="s">
        <v>354</v>
      </c>
      <c r="G550" s="128" t="s">
        <v>277</v>
      </c>
      <c r="H550" s="133" t="s">
        <v>397</v>
      </c>
      <c r="I550" s="132">
        <v>-260.74</v>
      </c>
      <c r="J550" s="134">
        <v>6</v>
      </c>
    </row>
    <row r="551" spans="1:10" s="19" customFormat="1" ht="28.5">
      <c r="A551" s="122" t="s">
        <v>338</v>
      </c>
      <c r="B551" s="123" t="s">
        <v>339</v>
      </c>
      <c r="C551" s="124" t="s">
        <v>425</v>
      </c>
      <c r="D551" s="125">
        <v>45199</v>
      </c>
      <c r="E551" s="126">
        <v>45191</v>
      </c>
      <c r="F551" s="127"/>
      <c r="G551" s="128" t="s">
        <v>327</v>
      </c>
      <c r="H551" s="133" t="s">
        <v>538</v>
      </c>
      <c r="I551" s="132">
        <v>-3008.63</v>
      </c>
      <c r="J551" s="134"/>
    </row>
    <row r="552" spans="1:10" s="19" customFormat="1" ht="28.5">
      <c r="A552" s="122" t="s">
        <v>338</v>
      </c>
      <c r="B552" s="123" t="s">
        <v>339</v>
      </c>
      <c r="C552" s="124" t="s">
        <v>340</v>
      </c>
      <c r="D552" s="125">
        <v>45199</v>
      </c>
      <c r="E552" s="126">
        <v>45191</v>
      </c>
      <c r="F552" s="127"/>
      <c r="G552" s="128" t="s">
        <v>327</v>
      </c>
      <c r="H552" s="133" t="s">
        <v>538</v>
      </c>
      <c r="I552" s="132">
        <v>330000</v>
      </c>
      <c r="J552" s="134"/>
    </row>
    <row r="553" spans="1:10" s="19" customFormat="1" ht="28.5">
      <c r="A553" s="122" t="s">
        <v>338</v>
      </c>
      <c r="B553" s="123" t="s">
        <v>339</v>
      </c>
      <c r="C553" s="124" t="s">
        <v>340</v>
      </c>
      <c r="D553" s="125">
        <v>45199</v>
      </c>
      <c r="E553" s="126">
        <v>45199</v>
      </c>
      <c r="F553" s="127"/>
      <c r="G553" s="128" t="s">
        <v>327</v>
      </c>
      <c r="H553" s="133" t="s">
        <v>424</v>
      </c>
      <c r="I553" s="132">
        <v>23876.23</v>
      </c>
      <c r="J553" s="134"/>
    </row>
    <row r="554" spans="1:10" s="19" customFormat="1" ht="28.5">
      <c r="A554" s="122" t="s">
        <v>338</v>
      </c>
      <c r="B554" s="123" t="s">
        <v>339</v>
      </c>
      <c r="C554" s="124" t="s">
        <v>340</v>
      </c>
      <c r="D554" s="125">
        <v>45199</v>
      </c>
      <c r="E554" s="126">
        <v>45199</v>
      </c>
      <c r="F554" s="127"/>
      <c r="G554" s="128" t="s">
        <v>327</v>
      </c>
      <c r="H554" s="133" t="s">
        <v>424</v>
      </c>
      <c r="I554" s="132">
        <v>4432.4799999999996</v>
      </c>
      <c r="J554" s="134"/>
    </row>
    <row r="555" spans="1:10" s="19" customFormat="1" ht="28.5" hidden="1">
      <c r="A555" s="122" t="s">
        <v>338</v>
      </c>
      <c r="B555" s="123" t="s">
        <v>339</v>
      </c>
      <c r="C555" s="124"/>
      <c r="D555" s="125"/>
      <c r="E555" s="126"/>
      <c r="F555" s="127"/>
      <c r="G555" s="128"/>
      <c r="H555" s="133"/>
      <c r="I555" s="132"/>
      <c r="J555" s="134"/>
    </row>
    <row r="556" spans="1:10" s="19" customFormat="1" ht="28.5" hidden="1">
      <c r="A556" s="122" t="s">
        <v>338</v>
      </c>
      <c r="B556" s="123" t="s">
        <v>339</v>
      </c>
      <c r="C556" s="124"/>
      <c r="D556" s="125"/>
      <c r="E556" s="126"/>
      <c r="F556" s="127"/>
      <c r="G556" s="128"/>
      <c r="H556" s="133"/>
      <c r="I556" s="132"/>
      <c r="J556" s="134"/>
    </row>
    <row r="557" spans="1:10" s="19" customFormat="1" ht="28.5" hidden="1">
      <c r="A557" s="122" t="s">
        <v>338</v>
      </c>
      <c r="B557" s="123" t="s">
        <v>339</v>
      </c>
      <c r="C557" s="124"/>
      <c r="D557" s="125"/>
      <c r="E557" s="126"/>
      <c r="F557" s="127"/>
      <c r="G557" s="128"/>
      <c r="H557" s="133"/>
      <c r="I557" s="132"/>
      <c r="J557" s="134"/>
    </row>
    <row r="558" spans="1:10" s="19" customFormat="1" ht="28.5" hidden="1">
      <c r="A558" s="122" t="s">
        <v>338</v>
      </c>
      <c r="B558" s="123" t="s">
        <v>339</v>
      </c>
      <c r="C558" s="124"/>
      <c r="D558" s="125"/>
      <c r="E558" s="126"/>
      <c r="F558" s="127"/>
      <c r="G558" s="128"/>
      <c r="H558" s="133"/>
      <c r="I558" s="132"/>
      <c r="J558" s="134"/>
    </row>
    <row r="559" spans="1:10" s="19" customFormat="1" ht="28.5" hidden="1">
      <c r="A559" s="122" t="s">
        <v>338</v>
      </c>
      <c r="B559" s="123" t="s">
        <v>339</v>
      </c>
      <c r="C559" s="124"/>
      <c r="D559" s="125"/>
      <c r="E559" s="126"/>
      <c r="F559" s="127"/>
      <c r="G559" s="128"/>
      <c r="H559" s="133"/>
      <c r="I559" s="132"/>
      <c r="J559" s="134"/>
    </row>
    <row r="560" spans="1:10" s="19" customFormat="1" ht="28.5" hidden="1">
      <c r="A560" s="122" t="s">
        <v>338</v>
      </c>
      <c r="B560" s="123" t="s">
        <v>339</v>
      </c>
      <c r="C560" s="124"/>
      <c r="D560" s="125"/>
      <c r="E560" s="126"/>
      <c r="F560" s="127"/>
      <c r="G560" s="128"/>
      <c r="H560" s="133"/>
      <c r="I560" s="132"/>
      <c r="J560" s="134"/>
    </row>
    <row r="561" spans="1:10" s="19" customFormat="1" ht="28.5" hidden="1">
      <c r="A561" s="122" t="s">
        <v>338</v>
      </c>
      <c r="B561" s="123" t="s">
        <v>339</v>
      </c>
      <c r="C561" s="124"/>
      <c r="D561" s="125"/>
      <c r="E561" s="126"/>
      <c r="F561" s="127"/>
      <c r="G561" s="128"/>
      <c r="H561" s="133"/>
      <c r="I561" s="132"/>
      <c r="J561" s="134"/>
    </row>
    <row r="562" spans="1:10" s="19" customFormat="1" ht="28.5" hidden="1">
      <c r="A562" s="122" t="s">
        <v>338</v>
      </c>
      <c r="B562" s="123" t="s">
        <v>339</v>
      </c>
      <c r="C562" s="124"/>
      <c r="D562" s="125"/>
      <c r="E562" s="126"/>
      <c r="F562" s="127"/>
      <c r="G562" s="128"/>
      <c r="H562" s="133"/>
      <c r="I562" s="132"/>
      <c r="J562" s="134"/>
    </row>
    <row r="563" spans="1:10" s="19" customFormat="1" ht="28.5" hidden="1">
      <c r="A563" s="122" t="s">
        <v>338</v>
      </c>
      <c r="B563" s="123" t="s">
        <v>339</v>
      </c>
      <c r="C563" s="124"/>
      <c r="D563" s="125"/>
      <c r="E563" s="126"/>
      <c r="F563" s="127"/>
      <c r="G563" s="128"/>
      <c r="H563" s="133"/>
      <c r="I563" s="132"/>
      <c r="J563" s="134"/>
    </row>
    <row r="564" spans="1:10" s="19" customFormat="1" ht="28.5" hidden="1">
      <c r="A564" s="122" t="s">
        <v>338</v>
      </c>
      <c r="B564" s="123" t="s">
        <v>339</v>
      </c>
      <c r="C564" s="124"/>
      <c r="D564" s="125"/>
      <c r="E564" s="126"/>
      <c r="F564" s="127"/>
      <c r="G564" s="128"/>
      <c r="H564" s="133"/>
      <c r="I564" s="132"/>
      <c r="J564" s="134"/>
    </row>
    <row r="565" spans="1:10" s="19" customFormat="1" ht="28.5" hidden="1">
      <c r="A565" s="122" t="s">
        <v>338</v>
      </c>
      <c r="B565" s="123" t="s">
        <v>339</v>
      </c>
      <c r="C565" s="124"/>
      <c r="D565" s="125"/>
      <c r="E565" s="126"/>
      <c r="F565" s="127"/>
      <c r="G565" s="128"/>
      <c r="H565" s="133"/>
      <c r="I565" s="132"/>
      <c r="J565" s="134"/>
    </row>
    <row r="566" spans="1:10" s="19" customFormat="1" ht="28.5" hidden="1">
      <c r="A566" s="122" t="s">
        <v>338</v>
      </c>
      <c r="B566" s="123" t="s">
        <v>339</v>
      </c>
      <c r="C566" s="124"/>
      <c r="D566" s="125"/>
      <c r="E566" s="126"/>
      <c r="F566" s="127"/>
      <c r="G566" s="128"/>
      <c r="H566" s="133"/>
      <c r="I566" s="132"/>
      <c r="J566" s="134"/>
    </row>
    <row r="567" spans="1:10" s="19" customFormat="1" ht="28.5" hidden="1">
      <c r="A567" s="122" t="s">
        <v>338</v>
      </c>
      <c r="B567" s="123" t="s">
        <v>339</v>
      </c>
      <c r="C567" s="124"/>
      <c r="D567" s="125"/>
      <c r="E567" s="126"/>
      <c r="F567" s="127"/>
      <c r="G567" s="128"/>
      <c r="H567" s="133"/>
      <c r="I567" s="132"/>
      <c r="J567" s="134"/>
    </row>
    <row r="568" spans="1:10" s="19" customFormat="1" ht="28.5" hidden="1">
      <c r="A568" s="122" t="s">
        <v>338</v>
      </c>
      <c r="B568" s="123" t="s">
        <v>339</v>
      </c>
      <c r="C568" s="124"/>
      <c r="D568" s="125"/>
      <c r="E568" s="126"/>
      <c r="F568" s="127"/>
      <c r="G568" s="128"/>
      <c r="H568" s="133"/>
      <c r="I568" s="132"/>
      <c r="J568" s="134"/>
    </row>
    <row r="569" spans="1:10" s="19" customFormat="1" ht="28.5" hidden="1">
      <c r="A569" s="122" t="s">
        <v>338</v>
      </c>
      <c r="B569" s="123" t="s">
        <v>339</v>
      </c>
      <c r="C569" s="124"/>
      <c r="D569" s="125"/>
      <c r="E569" s="126"/>
      <c r="F569" s="127"/>
      <c r="G569" s="128"/>
      <c r="H569" s="133"/>
      <c r="I569" s="132"/>
      <c r="J569" s="134"/>
    </row>
    <row r="570" spans="1:10" s="19" customFormat="1" ht="28.5" hidden="1">
      <c r="A570" s="122" t="s">
        <v>338</v>
      </c>
      <c r="B570" s="123" t="s">
        <v>339</v>
      </c>
      <c r="C570" s="124"/>
      <c r="D570" s="125"/>
      <c r="E570" s="126"/>
      <c r="F570" s="127"/>
      <c r="G570" s="128"/>
      <c r="H570" s="133"/>
      <c r="I570" s="132"/>
      <c r="J570" s="134"/>
    </row>
    <row r="571" spans="1:10" s="19" customFormat="1" ht="28.5" hidden="1">
      <c r="A571" s="122" t="s">
        <v>338</v>
      </c>
      <c r="B571" s="123" t="s">
        <v>339</v>
      </c>
      <c r="C571" s="124"/>
      <c r="D571" s="125"/>
      <c r="E571" s="126"/>
      <c r="F571" s="127"/>
      <c r="G571" s="128"/>
      <c r="H571" s="133"/>
      <c r="I571" s="132"/>
      <c r="J571" s="134"/>
    </row>
    <row r="572" spans="1:10" s="19" customFormat="1" ht="28.5" hidden="1">
      <c r="A572" s="122" t="s">
        <v>338</v>
      </c>
      <c r="B572" s="123" t="s">
        <v>339</v>
      </c>
      <c r="C572" s="124"/>
      <c r="D572" s="125"/>
      <c r="E572" s="126"/>
      <c r="F572" s="127"/>
      <c r="G572" s="128"/>
      <c r="H572" s="133"/>
      <c r="I572" s="132"/>
      <c r="J572" s="134"/>
    </row>
    <row r="573" spans="1:10" s="19" customFormat="1" ht="28.5" hidden="1">
      <c r="A573" s="122" t="s">
        <v>338</v>
      </c>
      <c r="B573" s="123" t="s">
        <v>339</v>
      </c>
      <c r="C573" s="124"/>
      <c r="D573" s="125"/>
      <c r="E573" s="126"/>
      <c r="F573" s="127"/>
      <c r="G573" s="128"/>
      <c r="H573" s="133"/>
      <c r="I573" s="132"/>
      <c r="J573" s="134"/>
    </row>
    <row r="574" spans="1:10" s="19" customFormat="1" ht="28.5" hidden="1">
      <c r="A574" s="122" t="s">
        <v>338</v>
      </c>
      <c r="B574" s="123" t="s">
        <v>339</v>
      </c>
      <c r="C574" s="124"/>
      <c r="D574" s="125"/>
      <c r="E574" s="126"/>
      <c r="F574" s="127"/>
      <c r="G574" s="128"/>
      <c r="H574" s="133"/>
      <c r="I574" s="132"/>
      <c r="J574" s="134"/>
    </row>
    <row r="575" spans="1:10" s="19" customFormat="1" ht="28.5" hidden="1">
      <c r="A575" s="122" t="s">
        <v>338</v>
      </c>
      <c r="B575" s="123" t="s">
        <v>339</v>
      </c>
      <c r="C575" s="124"/>
      <c r="D575" s="125"/>
      <c r="E575" s="126"/>
      <c r="F575" s="127"/>
      <c r="G575" s="128"/>
      <c r="H575" s="133"/>
      <c r="I575" s="132"/>
      <c r="J575" s="134"/>
    </row>
    <row r="576" spans="1:10" s="19" customFormat="1" ht="28.5" hidden="1">
      <c r="A576" s="122" t="s">
        <v>338</v>
      </c>
      <c r="B576" s="123" t="s">
        <v>339</v>
      </c>
      <c r="C576" s="124"/>
      <c r="D576" s="125"/>
      <c r="E576" s="126"/>
      <c r="F576" s="127"/>
      <c r="G576" s="128"/>
      <c r="H576" s="133"/>
      <c r="I576" s="132"/>
      <c r="J576" s="134"/>
    </row>
    <row r="577" spans="1:10" s="19" customFormat="1" ht="28.5" hidden="1">
      <c r="A577" s="122" t="s">
        <v>338</v>
      </c>
      <c r="B577" s="123" t="s">
        <v>339</v>
      </c>
      <c r="C577" s="124"/>
      <c r="D577" s="125"/>
      <c r="E577" s="126"/>
      <c r="F577" s="127"/>
      <c r="G577" s="128"/>
      <c r="H577" s="133"/>
      <c r="I577" s="132"/>
      <c r="J577" s="134"/>
    </row>
    <row r="578" spans="1:10" s="19" customFormat="1" ht="28.5" hidden="1">
      <c r="A578" s="122" t="s">
        <v>338</v>
      </c>
      <c r="B578" s="123" t="s">
        <v>339</v>
      </c>
      <c r="C578" s="124"/>
      <c r="D578" s="125"/>
      <c r="E578" s="126"/>
      <c r="F578" s="127"/>
      <c r="G578" s="128"/>
      <c r="H578" s="133"/>
      <c r="I578" s="132"/>
      <c r="J578" s="134"/>
    </row>
    <row r="579" spans="1:10" s="19" customFormat="1" ht="28.5" hidden="1">
      <c r="A579" s="122" t="s">
        <v>338</v>
      </c>
      <c r="B579" s="123" t="s">
        <v>339</v>
      </c>
      <c r="C579" s="124"/>
      <c r="D579" s="125"/>
      <c r="E579" s="126"/>
      <c r="F579" s="127"/>
      <c r="G579" s="128"/>
      <c r="H579" s="133"/>
      <c r="I579" s="132"/>
      <c r="J579" s="134"/>
    </row>
    <row r="580" spans="1:10" s="19" customFormat="1" ht="28.5" hidden="1">
      <c r="A580" s="122" t="s">
        <v>338</v>
      </c>
      <c r="B580" s="123" t="s">
        <v>339</v>
      </c>
      <c r="C580" s="124"/>
      <c r="D580" s="125"/>
      <c r="E580" s="126"/>
      <c r="F580" s="127"/>
      <c r="G580" s="128"/>
      <c r="H580" s="133"/>
      <c r="I580" s="132"/>
      <c r="J580" s="134"/>
    </row>
    <row r="581" spans="1:10" s="19" customFormat="1" ht="28.5" hidden="1">
      <c r="A581" s="122" t="s">
        <v>338</v>
      </c>
      <c r="B581" s="123" t="s">
        <v>339</v>
      </c>
      <c r="C581" s="124"/>
      <c r="D581" s="125"/>
      <c r="E581" s="126"/>
      <c r="F581" s="127"/>
      <c r="G581" s="128"/>
      <c r="H581" s="133"/>
      <c r="I581" s="132"/>
      <c r="J581" s="134"/>
    </row>
    <row r="582" spans="1:10" s="19" customFormat="1" ht="28.5" hidden="1">
      <c r="A582" s="122" t="s">
        <v>338</v>
      </c>
      <c r="B582" s="123" t="s">
        <v>339</v>
      </c>
      <c r="C582" s="124"/>
      <c r="D582" s="125"/>
      <c r="E582" s="126"/>
      <c r="F582" s="127"/>
      <c r="G582" s="128"/>
      <c r="H582" s="133"/>
      <c r="I582" s="132"/>
      <c r="J582" s="134"/>
    </row>
    <row r="583" spans="1:10" s="19" customFormat="1" ht="28.5" hidden="1">
      <c r="A583" s="122" t="s">
        <v>338</v>
      </c>
      <c r="B583" s="123" t="s">
        <v>339</v>
      </c>
      <c r="C583" s="124"/>
      <c r="D583" s="125"/>
      <c r="E583" s="126"/>
      <c r="F583" s="130"/>
      <c r="G583" s="128"/>
      <c r="H583" s="133"/>
      <c r="I583" s="132"/>
      <c r="J583" s="134"/>
    </row>
    <row r="584" spans="1:10">
      <c r="A584" s="113" t="s">
        <v>325</v>
      </c>
      <c r="B584" s="113" t="s">
        <v>325</v>
      </c>
      <c r="C584" s="113" t="s">
        <v>325</v>
      </c>
      <c r="D584" s="113" t="s">
        <v>325</v>
      </c>
      <c r="E584" s="113" t="s">
        <v>325</v>
      </c>
      <c r="F584" s="113" t="s">
        <v>325</v>
      </c>
      <c r="G584" s="113" t="s">
        <v>325</v>
      </c>
      <c r="H584" s="113" t="s">
        <v>325</v>
      </c>
      <c r="I584" s="113"/>
      <c r="J584" s="113" t="s">
        <v>325</v>
      </c>
    </row>
  </sheetData>
  <autoFilter ref="A7:J584"/>
  <mergeCells count="1">
    <mergeCell ref="B3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1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8"/>
  <dimension ref="A1:Y9"/>
  <sheetViews>
    <sheetView showZeros="0" workbookViewId="0">
      <pane ySplit="1" topLeftCell="A2" activePane="bottomLeft" state="frozen"/>
      <selection sqref="A1:XFD1045495"/>
      <selection pane="bottomLeft" activeCell="F10" sqref="F10"/>
    </sheetView>
  </sheetViews>
  <sheetFormatPr defaultRowHeight="12.75"/>
  <cols>
    <col min="1" max="1" width="5.42578125" style="76" customWidth="1"/>
    <col min="2" max="2" width="17.5703125" style="76" bestFit="1" customWidth="1"/>
    <col min="3" max="3" width="6.7109375" style="76" customWidth="1"/>
    <col min="4" max="4" width="10.140625" style="76" customWidth="1"/>
    <col min="5" max="5" width="8.28515625" style="76" customWidth="1"/>
    <col min="6" max="6" width="7.7109375" style="76" customWidth="1"/>
    <col min="7" max="7" width="17.5703125" style="76" bestFit="1" customWidth="1"/>
    <col min="8" max="8" width="9" style="76" bestFit="1" customWidth="1"/>
    <col min="9" max="9" width="7.42578125" style="76" customWidth="1"/>
    <col min="10" max="10" width="60.7109375" style="76" bestFit="1" customWidth="1"/>
    <col min="11" max="11" width="6.42578125" style="76" customWidth="1"/>
    <col min="12" max="12" width="11.140625" style="94" customWidth="1"/>
    <col min="13" max="13" width="18.5703125" style="76" customWidth="1"/>
    <col min="14" max="14" width="35.42578125" style="76" customWidth="1"/>
    <col min="15" max="15" width="9" style="76" customWidth="1"/>
    <col min="16" max="16" width="11.7109375" style="76" customWidth="1"/>
    <col min="17" max="17" width="47" style="76" customWidth="1"/>
    <col min="18" max="18" width="5.85546875" style="76" customWidth="1"/>
    <col min="19" max="19" width="7.28515625" style="76" customWidth="1"/>
    <col min="20" max="20" width="15.28515625" style="76" customWidth="1"/>
    <col min="21" max="21" width="14.85546875" style="76" customWidth="1"/>
    <col min="22" max="22" width="8.42578125" style="76" customWidth="1"/>
    <col min="23" max="23" width="15.85546875" style="76" customWidth="1"/>
    <col min="24" max="24" width="14.5703125" style="76" customWidth="1"/>
    <col min="25" max="16384" width="9.140625" style="76"/>
  </cols>
  <sheetData>
    <row r="1" spans="1:25" s="93" customFormat="1" ht="35.25" customHeight="1">
      <c r="A1" s="106" t="s">
        <v>282</v>
      </c>
      <c r="B1" s="107" t="s">
        <v>283</v>
      </c>
      <c r="C1" s="106" t="s">
        <v>284</v>
      </c>
      <c r="D1" s="106" t="s">
        <v>285</v>
      </c>
      <c r="E1" s="106" t="s">
        <v>286</v>
      </c>
      <c r="F1" s="106" t="s">
        <v>287</v>
      </c>
      <c r="G1" s="107" t="s">
        <v>288</v>
      </c>
      <c r="H1" s="106" t="s">
        <v>289</v>
      </c>
      <c r="I1" s="107" t="s">
        <v>290</v>
      </c>
      <c r="J1" s="107" t="s">
        <v>291</v>
      </c>
      <c r="K1" s="108" t="s">
        <v>277</v>
      </c>
      <c r="L1" s="109" t="s">
        <v>292</v>
      </c>
      <c r="M1" s="110" t="s">
        <v>293</v>
      </c>
      <c r="N1" s="106" t="s">
        <v>294</v>
      </c>
      <c r="O1" s="106" t="s">
        <v>295</v>
      </c>
      <c r="P1" s="106" t="s">
        <v>296</v>
      </c>
      <c r="Q1" s="106" t="s">
        <v>297</v>
      </c>
      <c r="R1" s="106" t="s">
        <v>298</v>
      </c>
      <c r="S1" s="107" t="s">
        <v>299</v>
      </c>
      <c r="T1" s="111" t="s">
        <v>300</v>
      </c>
      <c r="U1" s="111" t="s">
        <v>301</v>
      </c>
      <c r="V1" s="106" t="s">
        <v>302</v>
      </c>
      <c r="W1" s="107" t="s">
        <v>175</v>
      </c>
      <c r="X1" s="112" t="s">
        <v>172</v>
      </c>
      <c r="Y1" s="112" t="s">
        <v>176</v>
      </c>
    </row>
    <row r="2" spans="1:25">
      <c r="A2" s="76">
        <v>1</v>
      </c>
      <c r="B2" s="76" t="e">
        <f>IF(LEN(O2)=1,"09/21/000.177/2014",IF(O2="",""))</f>
        <v>#REF!</v>
      </c>
      <c r="C2" s="76" t="e">
        <f>IF(LEN(O2)=1,"264",IF(O2="",""))</f>
        <v>#REF!</v>
      </c>
      <c r="D2" s="76" t="e">
        <f>IF(LEN(O2)=1,"VIVA",IF(O2="",""))</f>
        <v>#REF!</v>
      </c>
      <c r="E2" s="76" t="e">
        <f>IF(LEN(O2)=1,"2014",IF(O2="",""))</f>
        <v>#REF!</v>
      </c>
      <c r="F2" s="76" t="e">
        <f>IF(LEN(O2)=1,"019",IF(O2="",""))</f>
        <v>#REF!</v>
      </c>
      <c r="G2" s="76" t="e">
        <f>IF(LEN(O2)=1,"00.343.941/0001-28",IF(O2="",""))</f>
        <v>#REF!</v>
      </c>
      <c r="H2" s="76" t="e">
        <f>IF(LEN(O2)=1,"VIVA RIO",IF(O2="",""))</f>
        <v>#REF!</v>
      </c>
      <c r="I2" s="76" t="e">
        <f>IF(LEN(O2)=1,"1806",IF(O2="",""))</f>
        <v>#REF!</v>
      </c>
      <c r="J2" s="76" t="e">
        <f>IF(LEN(O2)=1,"Coordenadoria Geral de Atenção Primária da AP21  SSUBPAVCAP21",IF(O2="",""))</f>
        <v>#REF!</v>
      </c>
      <c r="K2" s="76" t="e">
        <f>IF(LEN(#REF!)=1,#REF!,IF(AC2="",""))</f>
        <v>#REF!</v>
      </c>
      <c r="L2" s="76" t="e">
        <f>IF(LEN(#REF!)=1,#REF!,IF(AC2="",""))</f>
        <v>#REF!</v>
      </c>
      <c r="M2" s="76" t="e">
        <f>IF(LEN(#REF!)=1,#REF!,IF(AC2="",""))</f>
        <v>#REF!</v>
      </c>
      <c r="N2" s="76" t="e">
        <f>IF(LEN(#REF!)=1,#REF!,IF(AC2="",""))</f>
        <v>#REF!</v>
      </c>
      <c r="O2" s="76" t="e">
        <f>IF(#REF!="S","S",IF(#REF!="M","M",IF(#REF!="","","")))</f>
        <v>#REF!</v>
      </c>
      <c r="U2" s="76">
        <f>S2*T2</f>
        <v>0</v>
      </c>
      <c r="V2" s="76" t="e">
        <f>IF(LEN(O2)=1,"2016-11",IF(O2="",""))</f>
        <v>#REF!</v>
      </c>
      <c r="X2" s="76" t="e">
        <f>IF(LEN(#REF!)=1,#REF!,IF(AC2="",""))</f>
        <v>#REF!</v>
      </c>
      <c r="Y2" s="76" t="e">
        <f>IF(LEN(#REF!)=1,#REF!,IF(AC2="",""))</f>
        <v>#REF!</v>
      </c>
    </row>
    <row r="3" spans="1:25">
      <c r="B3" s="76" t="e">
        <f t="shared" ref="B3:B9" si="0">IF(LEN(O3)=1,"09/21/000.177/2014",IF(O3="",""))</f>
        <v>#REF!</v>
      </c>
      <c r="C3" s="76" t="e">
        <f t="shared" ref="C3:C9" si="1">IF(LEN(O3)=1,"264",IF(O3="",""))</f>
        <v>#REF!</v>
      </c>
      <c r="D3" s="76" t="e">
        <f t="shared" ref="D3:D9" si="2">IF(LEN(O3)=1,"VIVA",IF(O3="",""))</f>
        <v>#REF!</v>
      </c>
      <c r="E3" s="76" t="e">
        <f t="shared" ref="E3:E9" si="3">IF(LEN(O3)=1,"2014",IF(O3="",""))</f>
        <v>#REF!</v>
      </c>
      <c r="F3" s="76" t="e">
        <f t="shared" ref="F3:F9" si="4">IF(LEN(O3)=1,"019",IF(O3="",""))</f>
        <v>#REF!</v>
      </c>
      <c r="G3" s="76" t="e">
        <f t="shared" ref="G3:G9" si="5">IF(LEN(O3)=1,"00.343.941/0001-28",IF(O3="",""))</f>
        <v>#REF!</v>
      </c>
      <c r="H3" s="76" t="e">
        <f t="shared" ref="H3:H9" si="6">IF(LEN(O3)=1,"VIVA RIO",IF(O3="",""))</f>
        <v>#REF!</v>
      </c>
      <c r="I3" s="76" t="e">
        <f t="shared" ref="I3:I9" si="7">IF(LEN(O3)=1,"1806",IF(O3="",""))</f>
        <v>#REF!</v>
      </c>
      <c r="J3" s="76" t="e">
        <f t="shared" ref="J3:J9" si="8">IF(LEN(O3)=1,"Coordenadoria Geral de Atenção Primária da AP21  SSUBPAVCAP21",IF(O3="",""))</f>
        <v>#REF!</v>
      </c>
      <c r="K3" s="76" t="e">
        <f>IF(LEN(#REF!)=1,#REF!,IF(AC3="",""))</f>
        <v>#REF!</v>
      </c>
      <c r="L3" s="76" t="e">
        <f>IF(LEN(#REF!)=1,#REF!,IF(AC3="",""))</f>
        <v>#REF!</v>
      </c>
      <c r="M3" s="76" t="e">
        <f>IF(LEN(#REF!)=1,#REF!,IF(AC3="",""))</f>
        <v>#REF!</v>
      </c>
      <c r="N3" s="76" t="e">
        <f>IF(LEN(#REF!)=1,#REF!,IF(AC3="",""))</f>
        <v>#REF!</v>
      </c>
      <c r="O3" s="76" t="e">
        <f>IF(#REF!="S","S",IF(#REF!="M","M",IF(#REF!="","","")))</f>
        <v>#REF!</v>
      </c>
      <c r="U3" s="76">
        <f t="shared" ref="U3:U9" si="9">S3*T3</f>
        <v>0</v>
      </c>
      <c r="V3" s="76" t="e">
        <f t="shared" ref="V3:V9" si="10">IF(LEN(O3)=1,"2016-11",IF(O3="",""))</f>
        <v>#REF!</v>
      </c>
      <c r="X3" s="76" t="e">
        <f>IF(LEN(#REF!)=1,#REF!,IF(AC3="",""))</f>
        <v>#REF!</v>
      </c>
      <c r="Y3" s="76" t="e">
        <f>IF(LEN(#REF!)=1,#REF!,IF(AC3="",""))</f>
        <v>#REF!</v>
      </c>
    </row>
    <row r="4" spans="1:25">
      <c r="B4" s="76" t="e">
        <f t="shared" si="0"/>
        <v>#REF!</v>
      </c>
      <c r="C4" s="76" t="e">
        <f t="shared" si="1"/>
        <v>#REF!</v>
      </c>
      <c r="D4" s="76" t="e">
        <f t="shared" si="2"/>
        <v>#REF!</v>
      </c>
      <c r="E4" s="76" t="e">
        <f t="shared" si="3"/>
        <v>#REF!</v>
      </c>
      <c r="F4" s="76" t="e">
        <f t="shared" si="4"/>
        <v>#REF!</v>
      </c>
      <c r="G4" s="76" t="e">
        <f t="shared" si="5"/>
        <v>#REF!</v>
      </c>
      <c r="H4" s="76" t="e">
        <f t="shared" si="6"/>
        <v>#REF!</v>
      </c>
      <c r="I4" s="76" t="e">
        <f t="shared" si="7"/>
        <v>#REF!</v>
      </c>
      <c r="J4" s="76" t="e">
        <f t="shared" si="8"/>
        <v>#REF!</v>
      </c>
      <c r="K4" s="76" t="e">
        <f>IF(LEN(#REF!)=1,#REF!,IF(AC4="",""))</f>
        <v>#REF!</v>
      </c>
      <c r="L4" s="76" t="e">
        <f>IF(LEN(#REF!)=1,#REF!,IF(AC4="",""))</f>
        <v>#REF!</v>
      </c>
      <c r="M4" s="76" t="e">
        <f>IF(LEN(#REF!)=1,#REF!,IF(AC4="",""))</f>
        <v>#REF!</v>
      </c>
      <c r="N4" s="76" t="e">
        <f>IF(LEN(#REF!)=1,#REF!,IF(AC4="",""))</f>
        <v>#REF!</v>
      </c>
      <c r="O4" s="76" t="e">
        <f>IF(#REF!="S","S",IF(#REF!="M","M",IF(#REF!="","","")))</f>
        <v>#REF!</v>
      </c>
      <c r="U4" s="76">
        <f t="shared" si="9"/>
        <v>0</v>
      </c>
      <c r="V4" s="76" t="e">
        <f t="shared" si="10"/>
        <v>#REF!</v>
      </c>
      <c r="X4" s="76" t="e">
        <f>IF(LEN(#REF!)=1,#REF!,IF(AC4="",""))</f>
        <v>#REF!</v>
      </c>
      <c r="Y4" s="76" t="e">
        <f>IF(LEN(#REF!)=1,#REF!,IF(AC4="",""))</f>
        <v>#REF!</v>
      </c>
    </row>
    <row r="5" spans="1:25">
      <c r="B5" s="76" t="e">
        <f t="shared" si="0"/>
        <v>#REF!</v>
      </c>
      <c r="C5" s="76" t="e">
        <f t="shared" si="1"/>
        <v>#REF!</v>
      </c>
      <c r="D5" s="76" t="e">
        <f t="shared" si="2"/>
        <v>#REF!</v>
      </c>
      <c r="E5" s="76" t="e">
        <f t="shared" si="3"/>
        <v>#REF!</v>
      </c>
      <c r="F5" s="76" t="e">
        <f t="shared" si="4"/>
        <v>#REF!</v>
      </c>
      <c r="G5" s="76" t="e">
        <f t="shared" si="5"/>
        <v>#REF!</v>
      </c>
      <c r="H5" s="76" t="e">
        <f t="shared" si="6"/>
        <v>#REF!</v>
      </c>
      <c r="I5" s="76" t="e">
        <f t="shared" si="7"/>
        <v>#REF!</v>
      </c>
      <c r="J5" s="76" t="e">
        <f t="shared" si="8"/>
        <v>#REF!</v>
      </c>
      <c r="K5" s="76" t="e">
        <f>IF(LEN(#REF!)=1,#REF!,IF(AC5="",""))</f>
        <v>#REF!</v>
      </c>
      <c r="L5" s="76" t="e">
        <f>IF(LEN(#REF!)=1,#REF!,IF(AC5="",""))</f>
        <v>#REF!</v>
      </c>
      <c r="M5" s="76" t="e">
        <f>IF(LEN(#REF!)=1,#REF!,IF(AC5="",""))</f>
        <v>#REF!</v>
      </c>
      <c r="N5" s="76" t="e">
        <f>IF(LEN(#REF!)=1,#REF!,IF(AC5="",""))</f>
        <v>#REF!</v>
      </c>
      <c r="O5" s="76" t="e">
        <f>IF(#REF!="S","S",IF(#REF!="M","M",IF(#REF!="","","")))</f>
        <v>#REF!</v>
      </c>
      <c r="U5" s="76">
        <f t="shared" si="9"/>
        <v>0</v>
      </c>
      <c r="V5" s="76" t="e">
        <f t="shared" si="10"/>
        <v>#REF!</v>
      </c>
      <c r="X5" s="76" t="e">
        <f>IF(LEN(#REF!)=1,#REF!,IF(AC5="",""))</f>
        <v>#REF!</v>
      </c>
      <c r="Y5" s="76" t="e">
        <f>IF(LEN(#REF!)=1,#REF!,IF(AC5="",""))</f>
        <v>#REF!</v>
      </c>
    </row>
    <row r="6" spans="1:25">
      <c r="B6" s="76" t="e">
        <f t="shared" si="0"/>
        <v>#REF!</v>
      </c>
      <c r="C6" s="76" t="e">
        <f t="shared" si="1"/>
        <v>#REF!</v>
      </c>
      <c r="D6" s="76" t="e">
        <f t="shared" si="2"/>
        <v>#REF!</v>
      </c>
      <c r="E6" s="76" t="e">
        <f t="shared" si="3"/>
        <v>#REF!</v>
      </c>
      <c r="F6" s="76" t="e">
        <f t="shared" si="4"/>
        <v>#REF!</v>
      </c>
      <c r="G6" s="76" t="e">
        <f t="shared" si="5"/>
        <v>#REF!</v>
      </c>
      <c r="H6" s="76" t="e">
        <f t="shared" si="6"/>
        <v>#REF!</v>
      </c>
      <c r="I6" s="76" t="e">
        <f t="shared" si="7"/>
        <v>#REF!</v>
      </c>
      <c r="J6" s="76" t="e">
        <f t="shared" si="8"/>
        <v>#REF!</v>
      </c>
      <c r="K6" s="76" t="e">
        <f>IF(LEN(#REF!)=1,#REF!,IF(AC6="",""))</f>
        <v>#REF!</v>
      </c>
      <c r="L6" s="76" t="e">
        <f>IF(LEN(#REF!)=1,#REF!,IF(AC6="",""))</f>
        <v>#REF!</v>
      </c>
      <c r="M6" s="76" t="e">
        <f>IF(LEN(#REF!)=1,#REF!,IF(AC6="",""))</f>
        <v>#REF!</v>
      </c>
      <c r="N6" s="76" t="e">
        <f>IF(LEN(#REF!)=1,#REF!,IF(AC6="",""))</f>
        <v>#REF!</v>
      </c>
      <c r="O6" s="76" t="e">
        <f>IF(#REF!="S","S",IF(#REF!="M","M",IF(#REF!="","","")))</f>
        <v>#REF!</v>
      </c>
      <c r="U6" s="76">
        <f t="shared" si="9"/>
        <v>0</v>
      </c>
      <c r="V6" s="76" t="e">
        <f t="shared" si="10"/>
        <v>#REF!</v>
      </c>
      <c r="X6" s="76" t="e">
        <f>IF(LEN(#REF!)=1,#REF!,IF(AC6="",""))</f>
        <v>#REF!</v>
      </c>
      <c r="Y6" s="76" t="e">
        <f>IF(LEN(#REF!)=1,#REF!,IF(AC6="",""))</f>
        <v>#REF!</v>
      </c>
    </row>
    <row r="7" spans="1:25">
      <c r="B7" s="76" t="e">
        <f t="shared" si="0"/>
        <v>#REF!</v>
      </c>
      <c r="C7" s="76" t="e">
        <f t="shared" si="1"/>
        <v>#REF!</v>
      </c>
      <c r="D7" s="76" t="e">
        <f t="shared" si="2"/>
        <v>#REF!</v>
      </c>
      <c r="E7" s="76" t="e">
        <f t="shared" si="3"/>
        <v>#REF!</v>
      </c>
      <c r="F7" s="76" t="e">
        <f t="shared" si="4"/>
        <v>#REF!</v>
      </c>
      <c r="G7" s="76" t="e">
        <f t="shared" si="5"/>
        <v>#REF!</v>
      </c>
      <c r="H7" s="76" t="e">
        <f t="shared" si="6"/>
        <v>#REF!</v>
      </c>
      <c r="I7" s="76" t="e">
        <f t="shared" si="7"/>
        <v>#REF!</v>
      </c>
      <c r="J7" s="76" t="e">
        <f t="shared" si="8"/>
        <v>#REF!</v>
      </c>
      <c r="K7" s="76" t="e">
        <f>IF(LEN(#REF!)=1,#REF!,IF(AC7="",""))</f>
        <v>#REF!</v>
      </c>
      <c r="L7" s="76" t="e">
        <f>IF(LEN(#REF!)=1,#REF!,IF(AC7="",""))</f>
        <v>#REF!</v>
      </c>
      <c r="M7" s="76" t="e">
        <f>IF(LEN(#REF!)=1,#REF!,IF(AC7="",""))</f>
        <v>#REF!</v>
      </c>
      <c r="N7" s="76" t="e">
        <f>IF(LEN(#REF!)=1,#REF!,IF(AC7="",""))</f>
        <v>#REF!</v>
      </c>
      <c r="O7" s="76" t="e">
        <f>IF(#REF!="S","S",IF(#REF!="M","M",IF(#REF!="","","")))</f>
        <v>#REF!</v>
      </c>
      <c r="U7" s="76">
        <f t="shared" si="9"/>
        <v>0</v>
      </c>
      <c r="V7" s="76" t="e">
        <f t="shared" si="10"/>
        <v>#REF!</v>
      </c>
      <c r="X7" s="76" t="e">
        <f>IF(LEN(#REF!)=1,#REF!,IF(AC7="",""))</f>
        <v>#REF!</v>
      </c>
      <c r="Y7" s="76" t="e">
        <f>IF(LEN(#REF!)=1,#REF!,IF(AC7="",""))</f>
        <v>#REF!</v>
      </c>
    </row>
    <row r="8" spans="1:25">
      <c r="B8" s="76" t="e">
        <f t="shared" si="0"/>
        <v>#REF!</v>
      </c>
      <c r="C8" s="76" t="e">
        <f t="shared" si="1"/>
        <v>#REF!</v>
      </c>
      <c r="D8" s="76" t="e">
        <f t="shared" si="2"/>
        <v>#REF!</v>
      </c>
      <c r="E8" s="76" t="e">
        <f t="shared" si="3"/>
        <v>#REF!</v>
      </c>
      <c r="F8" s="76" t="e">
        <f t="shared" si="4"/>
        <v>#REF!</v>
      </c>
      <c r="G8" s="76" t="e">
        <f t="shared" si="5"/>
        <v>#REF!</v>
      </c>
      <c r="H8" s="76" t="e">
        <f t="shared" si="6"/>
        <v>#REF!</v>
      </c>
      <c r="I8" s="76" t="e">
        <f t="shared" si="7"/>
        <v>#REF!</v>
      </c>
      <c r="J8" s="76" t="e">
        <f t="shared" si="8"/>
        <v>#REF!</v>
      </c>
      <c r="K8" s="76" t="e">
        <f>IF(LEN(#REF!)=1,#REF!,IF(AC8="",""))</f>
        <v>#REF!</v>
      </c>
      <c r="L8" s="76" t="e">
        <f>IF(LEN(#REF!)=1,#REF!,IF(AC8="",""))</f>
        <v>#REF!</v>
      </c>
      <c r="M8" s="76" t="e">
        <f>IF(LEN(#REF!)=1,#REF!,IF(AC8="",""))</f>
        <v>#REF!</v>
      </c>
      <c r="N8" s="76" t="e">
        <f>IF(LEN(#REF!)=1,#REF!,IF(AC8="",""))</f>
        <v>#REF!</v>
      </c>
      <c r="O8" s="76" t="e">
        <f>IF(#REF!="S","S",IF(#REF!="M","M",IF(#REF!="","","")))</f>
        <v>#REF!</v>
      </c>
      <c r="U8" s="76">
        <f t="shared" si="9"/>
        <v>0</v>
      </c>
      <c r="V8" s="76" t="e">
        <f t="shared" si="10"/>
        <v>#REF!</v>
      </c>
      <c r="X8" s="76" t="e">
        <f>IF(LEN(#REF!)=1,#REF!,IF(AC8="",""))</f>
        <v>#REF!</v>
      </c>
      <c r="Y8" s="76" t="e">
        <f>IF(LEN(#REF!)=1,#REF!,IF(AC8="",""))</f>
        <v>#REF!</v>
      </c>
    </row>
    <row r="9" spans="1:25">
      <c r="B9" s="76" t="e">
        <f t="shared" si="0"/>
        <v>#REF!</v>
      </c>
      <c r="C9" s="76" t="e">
        <f t="shared" si="1"/>
        <v>#REF!</v>
      </c>
      <c r="D9" s="76" t="e">
        <f t="shared" si="2"/>
        <v>#REF!</v>
      </c>
      <c r="E9" s="76" t="e">
        <f t="shared" si="3"/>
        <v>#REF!</v>
      </c>
      <c r="F9" s="76" t="e">
        <f t="shared" si="4"/>
        <v>#REF!</v>
      </c>
      <c r="G9" s="76" t="e">
        <f t="shared" si="5"/>
        <v>#REF!</v>
      </c>
      <c r="H9" s="76" t="e">
        <f t="shared" si="6"/>
        <v>#REF!</v>
      </c>
      <c r="I9" s="76" t="e">
        <f t="shared" si="7"/>
        <v>#REF!</v>
      </c>
      <c r="J9" s="76" t="e">
        <f t="shared" si="8"/>
        <v>#REF!</v>
      </c>
      <c r="K9" s="76" t="e">
        <f>IF(LEN(#REF!)=1,#REF!,IF(AC9="",""))</f>
        <v>#REF!</v>
      </c>
      <c r="L9" s="76" t="e">
        <f>IF(LEN(#REF!)=1,#REF!,IF(AC9="",""))</f>
        <v>#REF!</v>
      </c>
      <c r="M9" s="76" t="e">
        <f>IF(LEN(#REF!)=1,#REF!,IF(AC9="",""))</f>
        <v>#REF!</v>
      </c>
      <c r="N9" s="76" t="e">
        <f>IF(LEN(#REF!)=1,#REF!,IF(AC9="",""))</f>
        <v>#REF!</v>
      </c>
      <c r="O9" s="76" t="e">
        <f>IF(#REF!="S","S",IF(#REF!="M","M",IF(#REF!="","","")))</f>
        <v>#REF!</v>
      </c>
      <c r="U9" s="76">
        <f t="shared" si="9"/>
        <v>0</v>
      </c>
      <c r="V9" s="76" t="e">
        <f t="shared" si="10"/>
        <v>#REF!</v>
      </c>
      <c r="X9" s="76" t="e">
        <f>IF(LEN(#REF!)=1,#REF!,IF(AC9="",""))</f>
        <v>#REF!</v>
      </c>
      <c r="Y9" s="76" t="e">
        <f>IF(LEN(#REF!)=1,#REF!,IF(AC9="",""))</f>
        <v>#REF!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6">
    <pageSetUpPr fitToPage="1"/>
  </sheetPr>
  <dimension ref="A1:P977"/>
  <sheetViews>
    <sheetView showGridLines="0" zoomScale="75" zoomScaleNormal="75" workbookViewId="0">
      <selection activeCell="J41" sqref="J41"/>
    </sheetView>
  </sheetViews>
  <sheetFormatPr defaultRowHeight="14.25"/>
  <cols>
    <col min="1" max="1" width="3.5703125" style="42" customWidth="1"/>
    <col min="2" max="2" width="76.140625" style="42" bestFit="1" customWidth="1"/>
    <col min="3" max="3" width="30" style="42" customWidth="1"/>
    <col min="4" max="4" width="31.85546875" style="42" customWidth="1"/>
    <col min="5" max="5" width="21.42578125" style="42" bestFit="1" customWidth="1"/>
    <col min="6" max="6" width="29.28515625" style="42" customWidth="1"/>
    <col min="7" max="7" width="3.140625" style="42" customWidth="1"/>
    <col min="8" max="8" width="20.5703125" style="42" customWidth="1"/>
    <col min="9" max="9" width="1.5703125" style="42" customWidth="1"/>
    <col min="10" max="10" width="18.140625" style="42" customWidth="1"/>
    <col min="11" max="11" width="1.7109375" style="42" customWidth="1"/>
    <col min="12" max="12" width="17.7109375" style="42" customWidth="1"/>
    <col min="13" max="13" width="9" style="42" customWidth="1"/>
    <col min="14" max="14" width="9" style="88" customWidth="1"/>
    <col min="15" max="15" width="12" style="42" bestFit="1" customWidth="1"/>
    <col min="16" max="16384" width="9.140625" style="42"/>
  </cols>
  <sheetData>
    <row r="1" spans="1:16" ht="16.5" customHeight="1">
      <c r="A1" s="10"/>
      <c r="B1" s="100" t="s">
        <v>257</v>
      </c>
      <c r="C1" s="101"/>
      <c r="D1" s="101"/>
      <c r="E1" s="101"/>
      <c r="F1" s="102"/>
      <c r="H1" s="69" t="e">
        <f>#REF!</f>
        <v>#REF!</v>
      </c>
      <c r="I1" s="69"/>
      <c r="J1" s="98" t="e">
        <f>#REF!</f>
        <v>#REF!</v>
      </c>
      <c r="K1" s="69"/>
      <c r="L1" s="69" t="e">
        <f>#REF!</f>
        <v>#REF!</v>
      </c>
    </row>
    <row r="2" spans="1:16" ht="16.5" customHeight="1">
      <c r="A2" s="10"/>
      <c r="B2" s="103" t="s">
        <v>275</v>
      </c>
      <c r="C2" s="104"/>
      <c r="D2" s="104"/>
      <c r="E2" s="104"/>
      <c r="F2" s="105" t="s">
        <v>174</v>
      </c>
      <c r="H2" s="69" t="e">
        <f>#REF!</f>
        <v>#REF!</v>
      </c>
      <c r="I2" s="69"/>
      <c r="J2" s="98" t="e">
        <f>#REF!</f>
        <v>#REF!</v>
      </c>
      <c r="K2" s="69"/>
      <c r="L2" s="69" t="e">
        <f>#REF!</f>
        <v>#REF!</v>
      </c>
    </row>
    <row r="3" spans="1:16" ht="15" customHeight="1">
      <c r="B3" s="142" t="s">
        <v>316</v>
      </c>
      <c r="C3" s="142"/>
      <c r="D3" s="142"/>
      <c r="E3" s="142"/>
      <c r="F3" s="142"/>
      <c r="G3" s="11"/>
      <c r="H3" s="72"/>
      <c r="I3" s="72" t="e">
        <f>#REF!</f>
        <v>#REF!</v>
      </c>
      <c r="J3" s="72"/>
      <c r="K3" s="72" t="e">
        <f>#REF!</f>
        <v>#REF!</v>
      </c>
      <c r="L3" s="72"/>
    </row>
    <row r="4" spans="1:16" ht="15">
      <c r="A4" s="43"/>
      <c r="B4" s="44" t="s">
        <v>100</v>
      </c>
      <c r="C4" s="45" t="s">
        <v>160</v>
      </c>
      <c r="D4" s="45" t="s">
        <v>161</v>
      </c>
      <c r="E4" s="44" t="s">
        <v>87</v>
      </c>
      <c r="F4" s="44" t="s">
        <v>101</v>
      </c>
      <c r="G4" s="43"/>
      <c r="H4" s="68" t="s">
        <v>313</v>
      </c>
      <c r="I4" s="30"/>
      <c r="J4" s="68" t="s">
        <v>314</v>
      </c>
      <c r="K4" s="30"/>
      <c r="L4" s="68" t="s">
        <v>315</v>
      </c>
      <c r="P4" s="46"/>
    </row>
    <row r="5" spans="1:16">
      <c r="B5" s="47" t="s">
        <v>5</v>
      </c>
      <c r="C5" s="99">
        <v>22106825.266745999</v>
      </c>
      <c r="D5" s="12" t="e">
        <f>+H5+J5+L5</f>
        <v>#REF!</v>
      </c>
      <c r="E5" s="13" t="e">
        <f>+C5-D5</f>
        <v>#REF!</v>
      </c>
      <c r="F5" s="13"/>
      <c r="H5" s="14">
        <v>9887560.8900000006</v>
      </c>
      <c r="I5" s="48"/>
      <c r="J5" s="14">
        <v>7264623.1799999997</v>
      </c>
      <c r="K5" s="48"/>
      <c r="L5" s="14" t="e">
        <f>SUMIF(#REF!,'Sumário 1'!B5,#REF!)</f>
        <v>#REF!</v>
      </c>
      <c r="O5" s="49"/>
      <c r="P5" s="46"/>
    </row>
    <row r="6" spans="1:16" ht="12" customHeight="1">
      <c r="A6" s="9"/>
      <c r="B6" s="28"/>
      <c r="C6" s="9"/>
      <c r="D6" s="9"/>
      <c r="E6" s="9"/>
      <c r="F6" s="9"/>
      <c r="G6" s="11"/>
      <c r="H6" s="15"/>
      <c r="I6" s="15"/>
      <c r="J6" s="15"/>
      <c r="K6" s="15"/>
      <c r="L6" s="15"/>
      <c r="P6" s="46"/>
    </row>
    <row r="7" spans="1:16" ht="15">
      <c r="A7" s="43"/>
      <c r="B7" s="44" t="s">
        <v>100</v>
      </c>
      <c r="C7" s="45" t="s">
        <v>160</v>
      </c>
      <c r="D7" s="45" t="s">
        <v>162</v>
      </c>
      <c r="E7" s="44" t="s">
        <v>87</v>
      </c>
      <c r="F7" s="44" t="s">
        <v>101</v>
      </c>
      <c r="G7" s="43"/>
      <c r="H7" s="68" t="s">
        <v>313</v>
      </c>
      <c r="I7" s="30"/>
      <c r="J7" s="68" t="s">
        <v>314</v>
      </c>
      <c r="K7" s="30"/>
      <c r="L7" s="68" t="s">
        <v>315</v>
      </c>
      <c r="P7" s="46"/>
    </row>
    <row r="8" spans="1:16">
      <c r="B8" s="73" t="s">
        <v>254</v>
      </c>
      <c r="C8" s="99">
        <v>228984.28399652574</v>
      </c>
      <c r="D8" s="12" t="e">
        <f>+H8+J8+L8</f>
        <v>#REF!</v>
      </c>
      <c r="E8" s="74" t="e">
        <f>C8-D8</f>
        <v>#REF!</v>
      </c>
      <c r="F8" s="74"/>
      <c r="H8" s="14">
        <v>-66978.709999999977</v>
      </c>
      <c r="I8" s="50"/>
      <c r="J8" s="14">
        <v>-58768.990000000027</v>
      </c>
      <c r="K8" s="50"/>
      <c r="L8" s="14" t="e">
        <f>SUMIF(#REF!,'Sumário 1'!B8,#REF!)</f>
        <v>#REF!</v>
      </c>
      <c r="P8" s="46"/>
    </row>
    <row r="9" spans="1:16">
      <c r="B9" s="73" t="s">
        <v>202</v>
      </c>
      <c r="C9" s="99">
        <v>892973.10133671388</v>
      </c>
      <c r="D9" s="12" t="e">
        <f t="shared" ref="D9:D22" si="0">+H9+J9+L9</f>
        <v>#REF!</v>
      </c>
      <c r="E9" s="74" t="e">
        <f t="shared" ref="E9:E22" si="1">C9-D9</f>
        <v>#REF!</v>
      </c>
      <c r="F9" s="74"/>
      <c r="H9" s="14">
        <v>-233741.00000000023</v>
      </c>
      <c r="I9" s="48"/>
      <c r="J9" s="14">
        <v>-313183.23000000062</v>
      </c>
      <c r="K9" s="48"/>
      <c r="L9" s="14" t="e">
        <f>SUMIF(#REF!,'Sumário 1'!B9,#REF!)</f>
        <v>#REF!</v>
      </c>
      <c r="P9" s="46"/>
    </row>
    <row r="10" spans="1:16">
      <c r="B10" s="73" t="s">
        <v>203</v>
      </c>
      <c r="C10" s="99">
        <v>13193683.445748718</v>
      </c>
      <c r="D10" s="12" t="e">
        <f t="shared" si="0"/>
        <v>#REF!</v>
      </c>
      <c r="E10" s="74" t="e">
        <f t="shared" si="1"/>
        <v>#REF!</v>
      </c>
      <c r="F10" s="74"/>
      <c r="H10" s="14">
        <v>-3741199.0799999991</v>
      </c>
      <c r="I10" s="48"/>
      <c r="J10" s="14">
        <v>-6208470.0199999996</v>
      </c>
      <c r="K10" s="48"/>
      <c r="L10" s="14" t="e">
        <f>SUMIF(#REF!,'Sumário 1'!B10,#REF!)</f>
        <v>#REF!</v>
      </c>
      <c r="P10" s="46"/>
    </row>
    <row r="11" spans="1:16" ht="17.25" customHeight="1">
      <c r="B11" s="73" t="s">
        <v>204</v>
      </c>
      <c r="C11" s="99">
        <v>2818538.1188933323</v>
      </c>
      <c r="D11" s="12" t="e">
        <f t="shared" si="0"/>
        <v>#REF!</v>
      </c>
      <c r="E11" s="74" t="e">
        <f t="shared" si="1"/>
        <v>#REF!</v>
      </c>
      <c r="F11" s="74"/>
      <c r="H11" s="14">
        <v>-799063.07000000007</v>
      </c>
      <c r="I11" s="48"/>
      <c r="J11" s="14">
        <v>-465092.99000000028</v>
      </c>
      <c r="K11" s="48"/>
      <c r="L11" s="14" t="e">
        <f>SUMIF(#REF!,'Sumário 1'!B11,#REF!)</f>
        <v>#REF!</v>
      </c>
      <c r="P11" s="46"/>
    </row>
    <row r="12" spans="1:16" ht="15.75" customHeight="1">
      <c r="B12" s="73" t="s">
        <v>205</v>
      </c>
      <c r="C12" s="99">
        <v>969665.51325107529</v>
      </c>
      <c r="D12" s="12" t="e">
        <f t="shared" si="0"/>
        <v>#REF!</v>
      </c>
      <c r="E12" s="74" t="e">
        <f t="shared" si="1"/>
        <v>#REF!</v>
      </c>
      <c r="F12" s="74"/>
      <c r="H12" s="14">
        <v>-198441.84999999998</v>
      </c>
      <c r="I12" s="48"/>
      <c r="J12" s="14">
        <v>-291005.76999999996</v>
      </c>
      <c r="K12" s="48"/>
      <c r="L12" s="14" t="e">
        <f>SUMIF(#REF!,'Sumário 1'!B12,#REF!)</f>
        <v>#REF!</v>
      </c>
      <c r="P12" s="46"/>
    </row>
    <row r="13" spans="1:16" ht="15.75" customHeight="1">
      <c r="B13" s="73" t="s">
        <v>206</v>
      </c>
      <c r="C13" s="99">
        <v>287066.97844775999</v>
      </c>
      <c r="D13" s="12" t="e">
        <f t="shared" si="0"/>
        <v>#REF!</v>
      </c>
      <c r="E13" s="74" t="e">
        <f t="shared" si="1"/>
        <v>#REF!</v>
      </c>
      <c r="F13" s="74"/>
      <c r="H13" s="14">
        <v>-61579.030000000042</v>
      </c>
      <c r="I13" s="48"/>
      <c r="J13" s="14">
        <v>-36647.869999999988</v>
      </c>
      <c r="K13" s="48"/>
      <c r="L13" s="14" t="e">
        <f>SUMIF(#REF!,'Sumário 1'!B13,#REF!)</f>
        <v>#REF!</v>
      </c>
      <c r="P13" s="46"/>
    </row>
    <row r="14" spans="1:16" ht="15.75" customHeight="1">
      <c r="B14" s="73" t="s">
        <v>207</v>
      </c>
      <c r="C14" s="99">
        <v>1382179.7488668752</v>
      </c>
      <c r="D14" s="12" t="e">
        <f t="shared" si="0"/>
        <v>#REF!</v>
      </c>
      <c r="E14" s="74" t="e">
        <f t="shared" si="1"/>
        <v>#REF!</v>
      </c>
      <c r="F14" s="74"/>
      <c r="H14" s="14">
        <v>-389794.70000000007</v>
      </c>
      <c r="I14" s="48"/>
      <c r="J14" s="14">
        <v>-436799.32</v>
      </c>
      <c r="K14" s="48"/>
      <c r="L14" s="14" t="e">
        <f>SUMIF(#REF!,'Sumário 1'!B14,#REF!)</f>
        <v>#REF!</v>
      </c>
      <c r="P14" s="46"/>
    </row>
    <row r="15" spans="1:16" ht="15.75" customHeight="1">
      <c r="B15" s="73" t="s">
        <v>208</v>
      </c>
      <c r="C15" s="99">
        <v>29512.734851250003</v>
      </c>
      <c r="D15" s="12" t="e">
        <f t="shared" si="0"/>
        <v>#REF!</v>
      </c>
      <c r="E15" s="74" t="e">
        <f t="shared" si="1"/>
        <v>#REF!</v>
      </c>
      <c r="F15" s="74"/>
      <c r="H15" s="14">
        <v>-12454.4</v>
      </c>
      <c r="I15" s="48"/>
      <c r="J15" s="14">
        <v>-5304.75</v>
      </c>
      <c r="K15" s="48"/>
      <c r="L15" s="14" t="e">
        <f>SUMIF(#REF!,'Sumário 1'!B15,#REF!)</f>
        <v>#REF!</v>
      </c>
      <c r="P15" s="46"/>
    </row>
    <row r="16" spans="1:16" ht="15.75" customHeight="1">
      <c r="B16" s="73" t="s">
        <v>209</v>
      </c>
      <c r="C16" s="99">
        <v>1697847.3041553949</v>
      </c>
      <c r="D16" s="12" t="e">
        <f t="shared" si="0"/>
        <v>#REF!</v>
      </c>
      <c r="E16" s="74" t="e">
        <f t="shared" si="1"/>
        <v>#REF!</v>
      </c>
      <c r="F16" s="74"/>
      <c r="H16" s="14">
        <v>-499967.62999999995</v>
      </c>
      <c r="I16" s="48"/>
      <c r="J16" s="14">
        <v>-467644.19999999995</v>
      </c>
      <c r="K16" s="48"/>
      <c r="L16" s="14" t="e">
        <f>SUMIF(#REF!,'Sumário 1'!B16,#REF!)</f>
        <v>#REF!</v>
      </c>
      <c r="P16" s="46"/>
    </row>
    <row r="17" spans="1:16" ht="15.75" customHeight="1">
      <c r="B17" s="73" t="s">
        <v>210</v>
      </c>
      <c r="C17" s="99">
        <v>606374.03719835531</v>
      </c>
      <c r="D17" s="12" t="e">
        <f t="shared" si="0"/>
        <v>#REF!</v>
      </c>
      <c r="E17" s="74" t="e">
        <f t="shared" si="1"/>
        <v>#REF!</v>
      </c>
      <c r="F17" s="74"/>
      <c r="H17" s="14">
        <v>-130014.17999999998</v>
      </c>
      <c r="I17" s="48"/>
      <c r="J17" s="14">
        <v>-60813.749999999993</v>
      </c>
      <c r="K17" s="48"/>
      <c r="L17" s="14" t="e">
        <f>SUMIF(#REF!,'Sumário 1'!B17,#REF!)</f>
        <v>#REF!</v>
      </c>
      <c r="P17" s="46"/>
    </row>
    <row r="18" spans="1:16" ht="17.25" customHeight="1">
      <c r="B18" s="73" t="s">
        <v>211</v>
      </c>
      <c r="C18" s="99">
        <v>0</v>
      </c>
      <c r="D18" s="12" t="e">
        <f t="shared" si="0"/>
        <v>#REF!</v>
      </c>
      <c r="E18" s="74" t="e">
        <f t="shared" si="1"/>
        <v>#REF!</v>
      </c>
      <c r="F18" s="74"/>
      <c r="H18" s="14">
        <v>0</v>
      </c>
      <c r="I18" s="48"/>
      <c r="J18" s="14">
        <v>0</v>
      </c>
      <c r="K18" s="48"/>
      <c r="L18" s="14" t="e">
        <f>SUMIF(#REF!,'Sumário 1'!B18,#REF!)</f>
        <v>#REF!</v>
      </c>
      <c r="P18" s="46"/>
    </row>
    <row r="19" spans="1:16">
      <c r="B19" s="73" t="s">
        <v>212</v>
      </c>
      <c r="C19" s="99">
        <v>0</v>
      </c>
      <c r="D19" s="12" t="e">
        <f t="shared" si="0"/>
        <v>#REF!</v>
      </c>
      <c r="E19" s="74" t="e">
        <f t="shared" si="1"/>
        <v>#REF!</v>
      </c>
      <c r="F19" s="74"/>
      <c r="H19" s="14">
        <v>0</v>
      </c>
      <c r="I19" s="48"/>
      <c r="J19" s="14">
        <v>0</v>
      </c>
      <c r="K19" s="48"/>
      <c r="L19" s="14" t="e">
        <f>SUMIF(#REF!,'Sumário 1'!B19,#REF!)</f>
        <v>#REF!</v>
      </c>
      <c r="P19" s="46"/>
    </row>
    <row r="20" spans="1:16" ht="15.75" customHeight="1">
      <c r="B20" s="73" t="s">
        <v>220</v>
      </c>
      <c r="C20" s="99">
        <v>0</v>
      </c>
      <c r="D20" s="12" t="e">
        <f t="shared" si="0"/>
        <v>#REF!</v>
      </c>
      <c r="E20" s="74" t="e">
        <f t="shared" si="1"/>
        <v>#REF!</v>
      </c>
      <c r="F20" s="74"/>
      <c r="H20" s="14">
        <v>0</v>
      </c>
      <c r="I20" s="48"/>
      <c r="J20" s="14">
        <v>0</v>
      </c>
      <c r="K20" s="48"/>
      <c r="L20" s="14" t="e">
        <f>SUMIF(#REF!,'Sumário 1'!B20,#REF!)</f>
        <v>#REF!</v>
      </c>
      <c r="P20" s="46"/>
    </row>
    <row r="21" spans="1:16" ht="15.75" customHeight="1">
      <c r="B21" s="73" t="s">
        <v>221</v>
      </c>
      <c r="C21" s="99">
        <v>0</v>
      </c>
      <c r="D21" s="12" t="e">
        <f t="shared" si="0"/>
        <v>#REF!</v>
      </c>
      <c r="E21" s="74" t="e">
        <f t="shared" si="1"/>
        <v>#REF!</v>
      </c>
      <c r="F21" s="74"/>
      <c r="H21" s="14">
        <v>0</v>
      </c>
      <c r="I21" s="48"/>
      <c r="J21" s="14">
        <v>0</v>
      </c>
      <c r="K21" s="48"/>
      <c r="L21" s="14" t="e">
        <f>SUMIF(#REF!,'Sumário 1'!B21,#REF!)</f>
        <v>#REF!</v>
      </c>
      <c r="P21" s="46"/>
    </row>
    <row r="22" spans="1:16" ht="17.25" customHeight="1">
      <c r="B22" s="73" t="s">
        <v>222</v>
      </c>
      <c r="C22" s="99">
        <v>0</v>
      </c>
      <c r="D22" s="12" t="e">
        <f t="shared" si="0"/>
        <v>#REF!</v>
      </c>
      <c r="E22" s="74" t="e">
        <f t="shared" si="1"/>
        <v>#REF!</v>
      </c>
      <c r="F22" s="74"/>
      <c r="H22" s="14">
        <v>0</v>
      </c>
      <c r="I22" s="48"/>
      <c r="J22" s="14">
        <v>0</v>
      </c>
      <c r="K22" s="48"/>
      <c r="L22" s="14" t="e">
        <f>SUMIF(#REF!,'Sumário 1'!B22,#REF!)</f>
        <v>#REF!</v>
      </c>
      <c r="P22" s="46"/>
    </row>
    <row r="23" spans="1:16" ht="17.25" customHeight="1">
      <c r="A23" s="43"/>
      <c r="B23" s="16" t="s">
        <v>102</v>
      </c>
      <c r="C23" s="17">
        <f>SUM(C8:C22)</f>
        <v>22106825.266745996</v>
      </c>
      <c r="D23" s="17" t="e">
        <f>SUM(D8:D22)</f>
        <v>#REF!</v>
      </c>
      <c r="E23" s="18" t="e">
        <f>SUM(E8:E22)</f>
        <v>#REF!</v>
      </c>
      <c r="F23" s="18"/>
      <c r="G23" s="43"/>
      <c r="H23" s="29">
        <f>SUM(H8:H22)</f>
        <v>-6133233.6499999994</v>
      </c>
      <c r="I23" s="51"/>
      <c r="J23" s="29">
        <f>SUM(J8:J22)</f>
        <v>-8343730.8900000006</v>
      </c>
      <c r="K23" s="51"/>
      <c r="L23" s="29" t="e">
        <f>SUM(L8:L22)</f>
        <v>#REF!</v>
      </c>
      <c r="M23" s="43"/>
      <c r="P23" s="46"/>
    </row>
    <row r="24" spans="1:16" ht="15" customHeight="1">
      <c r="B24" s="19"/>
      <c r="H24" s="48"/>
      <c r="I24" s="48"/>
      <c r="J24" s="48"/>
      <c r="K24" s="48"/>
      <c r="L24" s="48"/>
      <c r="P24" s="46"/>
    </row>
    <row r="25" spans="1:16" ht="15">
      <c r="B25" s="20" t="s">
        <v>148</v>
      </c>
      <c r="C25" s="21">
        <f>+C5+C23</f>
        <v>44213650.533491999</v>
      </c>
      <c r="D25" s="23" t="e">
        <f>D5+D29+D23+D31+F37+H1+H2+J1+J2+L1+L2</f>
        <v>#REF!</v>
      </c>
      <c r="E25" s="22" t="e">
        <f>E5+E23</f>
        <v>#REF!</v>
      </c>
      <c r="F25" s="23"/>
      <c r="H25" s="23">
        <f>H5+H23+H31</f>
        <v>3793969.4300000011</v>
      </c>
      <c r="I25" s="48"/>
      <c r="J25" s="23" t="e">
        <f>J5+J29+J23+J31</f>
        <v>#REF!</v>
      </c>
      <c r="K25" s="48"/>
      <c r="L25" s="23" t="e">
        <f>L5+L29+L23+L31</f>
        <v>#REF!</v>
      </c>
      <c r="P25" s="46"/>
    </row>
    <row r="26" spans="1:16">
      <c r="B26" s="19"/>
      <c r="H26" s="89"/>
      <c r="I26" s="48"/>
      <c r="J26" s="89"/>
      <c r="K26" s="48"/>
      <c r="L26" s="89"/>
      <c r="P26" s="46"/>
    </row>
    <row r="27" spans="1:16" ht="17.25" customHeight="1">
      <c r="B27" s="147" t="s">
        <v>134</v>
      </c>
      <c r="C27" s="148"/>
      <c r="D27" s="81" t="e">
        <f>+H27+J27+L27</f>
        <v>#REF!</v>
      </c>
      <c r="E27" s="82">
        <f>+I27+K27+M27</f>
        <v>0</v>
      </c>
      <c r="F27" s="83"/>
      <c r="H27" s="14">
        <v>0</v>
      </c>
      <c r="I27" s="48"/>
      <c r="J27" s="14">
        <v>-450000</v>
      </c>
      <c r="K27" s="48"/>
      <c r="L27" s="14" t="e">
        <f>SUMIF(#REF!,'Sumário 1'!B27,#REF!)</f>
        <v>#REF!</v>
      </c>
      <c r="P27" s="46"/>
    </row>
    <row r="28" spans="1:16" ht="17.25" customHeight="1">
      <c r="B28" s="77"/>
      <c r="C28" s="77"/>
      <c r="D28" s="78"/>
      <c r="E28" s="79"/>
      <c r="F28" s="80"/>
      <c r="H28" s="90"/>
      <c r="I28" s="48"/>
      <c r="J28" s="90"/>
      <c r="K28" s="48"/>
      <c r="L28" s="92"/>
      <c r="P28" s="46"/>
    </row>
    <row r="29" spans="1:16" ht="17.25" customHeight="1">
      <c r="B29" s="145" t="s">
        <v>304</v>
      </c>
      <c r="C29" s="146"/>
      <c r="D29" s="85" t="e">
        <f>+H29+J29+L29</f>
        <v>#REF!</v>
      </c>
      <c r="E29" s="86">
        <f>+I29+K29+M29</f>
        <v>0</v>
      </c>
      <c r="F29" s="84"/>
      <c r="H29" s="14">
        <v>0</v>
      </c>
      <c r="I29" s="48"/>
      <c r="J29" s="14" t="e">
        <f>SUMIF(#REF!,'Sumário 1'!B29,#REF!)</f>
        <v>#REF!</v>
      </c>
      <c r="K29" s="48">
        <v>0</v>
      </c>
      <c r="L29" s="14" t="e">
        <f>SUMIF(#REF!,'Sumário 1'!B29,#REF!)</f>
        <v>#REF!</v>
      </c>
      <c r="P29" s="46"/>
    </row>
    <row r="30" spans="1:16">
      <c r="B30" s="19"/>
      <c r="H30" s="91"/>
      <c r="I30" s="48"/>
      <c r="J30" s="91"/>
      <c r="K30" s="48"/>
      <c r="L30" s="89"/>
      <c r="P30" s="46"/>
    </row>
    <row r="31" spans="1:16">
      <c r="B31" s="143" t="s">
        <v>147</v>
      </c>
      <c r="C31" s="144"/>
      <c r="D31" s="24" t="e">
        <f>+H31+J31+L31</f>
        <v>#REF!</v>
      </c>
      <c r="E31" s="25">
        <f>+I31+K31+M31</f>
        <v>0</v>
      </c>
      <c r="F31" s="26"/>
      <c r="H31" s="14">
        <v>39642.19</v>
      </c>
      <c r="I31" s="48"/>
      <c r="J31" s="14" t="e">
        <f>SUMIF(#REF!,'Sumário 1'!B31,#REF!)</f>
        <v>#REF!</v>
      </c>
      <c r="K31" s="48"/>
      <c r="L31" s="14" t="e">
        <f>SUMIF(#REF!,'Sumário 1'!B31,#REF!)</f>
        <v>#REF!</v>
      </c>
      <c r="P31" s="46"/>
    </row>
    <row r="32" spans="1:16">
      <c r="B32" s="19"/>
      <c r="H32" s="48"/>
      <c r="I32" s="48"/>
      <c r="J32" s="48"/>
      <c r="K32" s="48"/>
      <c r="L32" s="48"/>
      <c r="P32" s="46"/>
    </row>
    <row r="33" spans="1:16" ht="15">
      <c r="A33" s="43"/>
      <c r="B33" s="143" t="s">
        <v>149</v>
      </c>
      <c r="C33" s="144"/>
      <c r="D33" s="25" t="e">
        <f>+H33+J33+L33</f>
        <v>#REF!</v>
      </c>
      <c r="E33" s="25">
        <f>+I33+K33+M33</f>
        <v>0</v>
      </c>
      <c r="F33" s="26"/>
      <c r="H33" s="66" t="e">
        <f>H37+H5+H23+H27+H31-H43+H1+H2</f>
        <v>#REF!</v>
      </c>
      <c r="I33" s="48"/>
      <c r="J33" s="66" t="e">
        <f>J37+J5+J23+J29+J31-J43+J1+J2+J27</f>
        <v>#REF!</v>
      </c>
      <c r="K33" s="48"/>
      <c r="L33" s="66" t="e">
        <f>L37+L5+L23+L29+L31-L43+L1+L2+L27</f>
        <v>#REF!</v>
      </c>
      <c r="P33" s="46"/>
    </row>
    <row r="34" spans="1:16" ht="3.75" customHeight="1">
      <c r="P34" s="46"/>
    </row>
    <row r="35" spans="1:16" ht="15">
      <c r="G35" s="53"/>
      <c r="H35" s="53"/>
      <c r="I35" s="43"/>
      <c r="J35" s="53"/>
      <c r="K35" s="53"/>
      <c r="L35" s="53"/>
      <c r="P35" s="46"/>
    </row>
    <row r="36" spans="1:16" ht="15.6" customHeight="1">
      <c r="A36" s="53"/>
      <c r="B36" s="141" t="s">
        <v>103</v>
      </c>
      <c r="C36" s="141"/>
      <c r="D36" s="141"/>
      <c r="E36" s="141"/>
      <c r="F36" s="141"/>
      <c r="G36" s="43"/>
      <c r="H36" s="68" t="s">
        <v>313</v>
      </c>
      <c r="I36" s="30"/>
      <c r="J36" s="68" t="s">
        <v>314</v>
      </c>
      <c r="K36" s="30"/>
      <c r="L36" s="68" t="s">
        <v>315</v>
      </c>
      <c r="P36" s="46"/>
    </row>
    <row r="37" spans="1:16" ht="12.95" customHeight="1">
      <c r="A37" s="19"/>
      <c r="B37" s="140" t="s">
        <v>104</v>
      </c>
      <c r="C37" s="140"/>
      <c r="D37" s="140"/>
      <c r="E37" s="140"/>
      <c r="F37" s="70" t="e">
        <f>#REF!</f>
        <v>#REF!</v>
      </c>
      <c r="G37" s="19"/>
      <c r="H37" s="55" t="e">
        <f>F37</f>
        <v>#REF!</v>
      </c>
      <c r="I37" s="11"/>
      <c r="J37" s="55" t="e">
        <f>H43</f>
        <v>#REF!</v>
      </c>
      <c r="K37" s="11"/>
      <c r="L37" s="55" t="e">
        <f>J43</f>
        <v>#REF!</v>
      </c>
      <c r="P37" s="46"/>
    </row>
    <row r="38" spans="1:16" ht="12.95" customHeight="1">
      <c r="A38" s="19"/>
      <c r="B38" s="140" t="s">
        <v>105</v>
      </c>
      <c r="C38" s="140"/>
      <c r="D38" s="140"/>
      <c r="E38" s="140"/>
      <c r="F38" s="71">
        <v>0</v>
      </c>
      <c r="H38" s="55"/>
      <c r="I38" s="11"/>
      <c r="J38" s="55"/>
      <c r="K38" s="11"/>
      <c r="L38" s="55"/>
      <c r="P38" s="46"/>
    </row>
    <row r="39" spans="1:16" ht="12.95" customHeight="1">
      <c r="A39" s="19"/>
      <c r="B39" s="140" t="s">
        <v>106</v>
      </c>
      <c r="C39" s="140"/>
      <c r="D39" s="140"/>
      <c r="E39" s="140"/>
      <c r="F39" s="71">
        <v>0</v>
      </c>
      <c r="H39" s="55"/>
      <c r="I39" s="11"/>
      <c r="J39" s="55"/>
      <c r="K39" s="11"/>
      <c r="L39" s="55"/>
      <c r="P39" s="46"/>
    </row>
    <row r="40" spans="1:16" ht="12.95" customHeight="1">
      <c r="A40" s="19"/>
      <c r="B40" s="140" t="s">
        <v>167</v>
      </c>
      <c r="C40" s="140"/>
      <c r="D40" s="140"/>
      <c r="E40" s="140"/>
      <c r="F40" s="71">
        <v>0</v>
      </c>
      <c r="H40" s="55"/>
      <c r="I40" s="11"/>
      <c r="J40" s="55"/>
      <c r="K40" s="11"/>
      <c r="L40" s="55"/>
      <c r="P40" s="46"/>
    </row>
    <row r="41" spans="1:16" ht="12.95" customHeight="1">
      <c r="A41" s="19"/>
      <c r="B41" s="140" t="s">
        <v>107</v>
      </c>
      <c r="C41" s="140"/>
      <c r="D41" s="140"/>
      <c r="E41" s="140"/>
      <c r="F41" s="54" t="e">
        <f>H41+J41+L41</f>
        <v>#REF!</v>
      </c>
      <c r="H41" s="27" t="e">
        <f>#REF!</f>
        <v>#REF!</v>
      </c>
      <c r="I41" s="11"/>
      <c r="J41" s="27" t="e">
        <f>#REF!</f>
        <v>#REF!</v>
      </c>
      <c r="K41" s="11"/>
      <c r="L41" s="27" t="e">
        <f>#REF!</f>
        <v>#REF!</v>
      </c>
      <c r="P41" s="46"/>
    </row>
    <row r="42" spans="1:16" ht="12.95" customHeight="1">
      <c r="A42" s="19"/>
      <c r="B42" s="140" t="s">
        <v>108</v>
      </c>
      <c r="C42" s="140"/>
      <c r="D42" s="140"/>
      <c r="E42" s="140"/>
      <c r="F42" s="54" t="e">
        <f>H42+J42+L42</f>
        <v>#REF!</v>
      </c>
      <c r="H42" s="27" t="e">
        <f>#REF!</f>
        <v>#REF!</v>
      </c>
      <c r="I42" s="11"/>
      <c r="J42" s="27" t="e">
        <f>#REF!</f>
        <v>#REF!</v>
      </c>
      <c r="K42" s="11"/>
      <c r="L42" s="27" t="e">
        <f>#REF!</f>
        <v>#REF!</v>
      </c>
      <c r="P42" s="46"/>
    </row>
    <row r="43" spans="1:16" ht="15.6" customHeight="1">
      <c r="A43" s="53"/>
      <c r="B43" s="141" t="s">
        <v>109</v>
      </c>
      <c r="C43" s="141"/>
      <c r="D43" s="141"/>
      <c r="E43" s="141"/>
      <c r="F43" s="56" t="e">
        <f>F37+F41+F42</f>
        <v>#REF!</v>
      </c>
      <c r="H43" s="27" t="e">
        <f>H37+H41+H42</f>
        <v>#REF!</v>
      </c>
      <c r="I43" s="11"/>
      <c r="J43" s="55" t="e">
        <f>J37+J41+J42</f>
        <v>#REF!</v>
      </c>
      <c r="K43" s="11"/>
      <c r="L43" s="55" t="e">
        <f>L37+L41+L42</f>
        <v>#REF!</v>
      </c>
      <c r="P43" s="46"/>
    </row>
    <row r="44" spans="1:16" ht="15">
      <c r="A44" s="53"/>
      <c r="B44" s="53"/>
      <c r="C44" s="53"/>
      <c r="D44" s="53"/>
      <c r="E44" s="53"/>
      <c r="F44" s="57"/>
      <c r="H44" s="49"/>
      <c r="J44" s="49"/>
      <c r="O44" s="52"/>
      <c r="P44" s="46"/>
    </row>
    <row r="45" spans="1:16" ht="15">
      <c r="A45" s="53"/>
      <c r="B45" s="53"/>
      <c r="C45" s="53"/>
      <c r="D45" s="53"/>
      <c r="E45" s="53"/>
      <c r="F45" s="58"/>
      <c r="P45" s="46"/>
    </row>
    <row r="46" spans="1:16" ht="12.95" customHeight="1">
      <c r="A46" s="53"/>
      <c r="B46" s="139" t="s">
        <v>317</v>
      </c>
      <c r="C46" s="139"/>
      <c r="D46" s="139"/>
      <c r="E46" s="139"/>
      <c r="F46" s="43"/>
      <c r="H46" s="87"/>
      <c r="P46" s="46"/>
    </row>
    <row r="47" spans="1:16" ht="15" thickBot="1">
      <c r="F47" s="65"/>
      <c r="P47" s="46"/>
    </row>
    <row r="48" spans="1:16" ht="30.75" customHeight="1">
      <c r="A48" s="136" t="s">
        <v>87</v>
      </c>
      <c r="B48" s="137"/>
      <c r="C48" s="138"/>
      <c r="P48" s="46"/>
    </row>
    <row r="49" spans="1:16" ht="25.5">
      <c r="A49" s="62" t="s">
        <v>166</v>
      </c>
      <c r="B49" s="59" t="s">
        <v>305</v>
      </c>
      <c r="C49" s="61"/>
      <c r="F49" s="52"/>
      <c r="P49" s="46"/>
    </row>
    <row r="50" spans="1:16" ht="25.5">
      <c r="A50" s="62" t="s">
        <v>166</v>
      </c>
      <c r="B50" s="59" t="s">
        <v>274</v>
      </c>
      <c r="C50" s="61"/>
      <c r="P50" s="46"/>
    </row>
    <row r="51" spans="1:16" ht="25.5">
      <c r="A51" s="62" t="s">
        <v>166</v>
      </c>
      <c r="B51" s="59" t="s">
        <v>276</v>
      </c>
      <c r="C51" s="61"/>
      <c r="F51" s="52"/>
      <c r="P51" s="46"/>
    </row>
    <row r="52" spans="1:16" ht="25.5">
      <c r="A52" s="62" t="s">
        <v>166</v>
      </c>
      <c r="B52" s="59" t="s">
        <v>306</v>
      </c>
      <c r="C52" s="61"/>
      <c r="P52" s="46"/>
    </row>
    <row r="53" spans="1:16" ht="25.5">
      <c r="A53" s="97" t="s">
        <v>166</v>
      </c>
      <c r="B53" s="95" t="s">
        <v>308</v>
      </c>
      <c r="C53" s="96"/>
      <c r="P53" s="46"/>
    </row>
    <row r="54" spans="1:16" ht="25.5">
      <c r="A54" s="97" t="s">
        <v>166</v>
      </c>
      <c r="B54" s="95" t="s">
        <v>307</v>
      </c>
      <c r="C54" s="96"/>
      <c r="P54" s="46"/>
    </row>
    <row r="55" spans="1:16" ht="26.25" thickBot="1">
      <c r="A55" s="63" t="s">
        <v>166</v>
      </c>
      <c r="B55" s="60" t="s">
        <v>213</v>
      </c>
      <c r="C55" s="64">
        <f>C49+C50+C51+C52+C53+C54</f>
        <v>0</v>
      </c>
      <c r="D55" s="67" t="e">
        <f>C55-L43</f>
        <v>#REF!</v>
      </c>
      <c r="E55" s="52"/>
      <c r="P55" s="46"/>
    </row>
    <row r="56" spans="1:16">
      <c r="P56" s="46"/>
    </row>
    <row r="57" spans="1:16">
      <c r="P57" s="46"/>
    </row>
    <row r="58" spans="1:16">
      <c r="P58" s="46"/>
    </row>
    <row r="59" spans="1:16">
      <c r="P59" s="46"/>
    </row>
    <row r="60" spans="1:16">
      <c r="P60" s="46"/>
    </row>
    <row r="61" spans="1:16">
      <c r="P61" s="46"/>
    </row>
    <row r="62" spans="1:16">
      <c r="P62" s="46"/>
    </row>
    <row r="63" spans="1:16">
      <c r="P63" s="46"/>
    </row>
    <row r="64" spans="1:16">
      <c r="P64" s="46"/>
    </row>
    <row r="65" spans="16:16">
      <c r="P65" s="46"/>
    </row>
    <row r="66" spans="16:16">
      <c r="P66" s="46"/>
    </row>
    <row r="67" spans="16:16">
      <c r="P67" s="46"/>
    </row>
    <row r="68" spans="16:16">
      <c r="P68" s="46"/>
    </row>
    <row r="69" spans="16:16">
      <c r="P69" s="46"/>
    </row>
    <row r="70" spans="16:16">
      <c r="P70" s="46"/>
    </row>
    <row r="71" spans="16:16">
      <c r="P71" s="46"/>
    </row>
    <row r="72" spans="16:16">
      <c r="P72" s="46"/>
    </row>
    <row r="73" spans="16:16">
      <c r="P73" s="46"/>
    </row>
    <row r="74" spans="16:16">
      <c r="P74" s="46"/>
    </row>
    <row r="75" spans="16:16">
      <c r="P75" s="46"/>
    </row>
    <row r="76" spans="16:16">
      <c r="P76" s="46"/>
    </row>
    <row r="77" spans="16:16">
      <c r="P77" s="46"/>
    </row>
    <row r="78" spans="16:16">
      <c r="P78" s="46"/>
    </row>
    <row r="79" spans="16:16">
      <c r="P79" s="46"/>
    </row>
    <row r="80" spans="16:16">
      <c r="P80" s="46"/>
    </row>
    <row r="81" spans="16:16">
      <c r="P81" s="46"/>
    </row>
    <row r="82" spans="16:16">
      <c r="P82" s="46"/>
    </row>
    <row r="83" spans="16:16">
      <c r="P83" s="46"/>
    </row>
    <row r="84" spans="16:16">
      <c r="P84" s="46"/>
    </row>
    <row r="85" spans="16:16">
      <c r="P85" s="46"/>
    </row>
    <row r="86" spans="16:16">
      <c r="P86" s="46"/>
    </row>
    <row r="87" spans="16:16">
      <c r="P87" s="46"/>
    </row>
    <row r="88" spans="16:16">
      <c r="P88" s="46"/>
    </row>
    <row r="89" spans="16:16">
      <c r="P89" s="46"/>
    </row>
    <row r="90" spans="16:16">
      <c r="P90" s="46"/>
    </row>
    <row r="91" spans="16:16">
      <c r="P91" s="46"/>
    </row>
    <row r="92" spans="16:16">
      <c r="P92" s="46"/>
    </row>
    <row r="93" spans="16:16">
      <c r="P93" s="46"/>
    </row>
    <row r="94" spans="16:16">
      <c r="P94" s="46"/>
    </row>
    <row r="95" spans="16:16">
      <c r="P95" s="46"/>
    </row>
    <row r="96" spans="16:16">
      <c r="P96" s="46"/>
    </row>
    <row r="97" spans="16:16">
      <c r="P97" s="46"/>
    </row>
    <row r="98" spans="16:16">
      <c r="P98" s="46"/>
    </row>
    <row r="99" spans="16:16">
      <c r="P99" s="46"/>
    </row>
    <row r="100" spans="16:16">
      <c r="P100" s="46"/>
    </row>
    <row r="101" spans="16:16">
      <c r="P101" s="46"/>
    </row>
    <row r="102" spans="16:16">
      <c r="P102" s="46"/>
    </row>
    <row r="103" spans="16:16">
      <c r="P103" s="46"/>
    </row>
    <row r="104" spans="16:16">
      <c r="P104" s="46"/>
    </row>
    <row r="105" spans="16:16">
      <c r="P105" s="46"/>
    </row>
    <row r="106" spans="16:16">
      <c r="P106" s="46"/>
    </row>
    <row r="107" spans="16:16">
      <c r="P107" s="46"/>
    </row>
    <row r="108" spans="16:16">
      <c r="P108" s="46"/>
    </row>
    <row r="109" spans="16:16">
      <c r="P109" s="46"/>
    </row>
    <row r="110" spans="16:16">
      <c r="P110" s="46"/>
    </row>
    <row r="111" spans="16:16">
      <c r="P111" s="46"/>
    </row>
    <row r="112" spans="16:16">
      <c r="P112" s="46"/>
    </row>
    <row r="113" spans="16:16">
      <c r="P113" s="46"/>
    </row>
    <row r="114" spans="16:16">
      <c r="P114" s="46"/>
    </row>
    <row r="115" spans="16:16">
      <c r="P115" s="46"/>
    </row>
    <row r="116" spans="16:16">
      <c r="P116" s="46"/>
    </row>
    <row r="117" spans="16:16">
      <c r="P117" s="46"/>
    </row>
    <row r="118" spans="16:16">
      <c r="P118" s="46"/>
    </row>
    <row r="119" spans="16:16">
      <c r="P119" s="46"/>
    </row>
    <row r="120" spans="16:16">
      <c r="P120" s="46"/>
    </row>
    <row r="121" spans="16:16">
      <c r="P121" s="46"/>
    </row>
    <row r="122" spans="16:16">
      <c r="P122" s="46"/>
    </row>
    <row r="123" spans="16:16">
      <c r="P123" s="46"/>
    </row>
    <row r="124" spans="16:16">
      <c r="P124" s="46"/>
    </row>
    <row r="125" spans="16:16">
      <c r="P125" s="46"/>
    </row>
    <row r="126" spans="16:16">
      <c r="P126" s="46"/>
    </row>
    <row r="127" spans="16:16">
      <c r="P127" s="46"/>
    </row>
    <row r="128" spans="16:16">
      <c r="P128" s="46"/>
    </row>
    <row r="129" spans="16:16">
      <c r="P129" s="46"/>
    </row>
    <row r="130" spans="16:16">
      <c r="P130" s="46"/>
    </row>
    <row r="131" spans="16:16">
      <c r="P131" s="46"/>
    </row>
    <row r="132" spans="16:16">
      <c r="P132" s="46"/>
    </row>
    <row r="133" spans="16:16">
      <c r="P133" s="46"/>
    </row>
    <row r="134" spans="16:16">
      <c r="P134" s="46"/>
    </row>
    <row r="135" spans="16:16">
      <c r="P135" s="46"/>
    </row>
    <row r="136" spans="16:16">
      <c r="P136" s="46"/>
    </row>
    <row r="137" spans="16:16">
      <c r="P137" s="46"/>
    </row>
    <row r="138" spans="16:16">
      <c r="P138" s="46"/>
    </row>
    <row r="139" spans="16:16">
      <c r="P139" s="46"/>
    </row>
    <row r="140" spans="16:16">
      <c r="P140" s="46"/>
    </row>
    <row r="141" spans="16:16">
      <c r="P141" s="46"/>
    </row>
    <row r="142" spans="16:16">
      <c r="P142" s="46"/>
    </row>
    <row r="143" spans="16:16">
      <c r="P143" s="46"/>
    </row>
    <row r="144" spans="16:16">
      <c r="P144" s="46"/>
    </row>
    <row r="145" spans="16:16">
      <c r="P145" s="46"/>
    </row>
    <row r="146" spans="16:16">
      <c r="P146" s="46"/>
    </row>
    <row r="147" spans="16:16">
      <c r="P147" s="46"/>
    </row>
    <row r="148" spans="16:16">
      <c r="P148" s="46"/>
    </row>
    <row r="149" spans="16:16">
      <c r="P149" s="46"/>
    </row>
    <row r="150" spans="16:16">
      <c r="P150" s="46"/>
    </row>
    <row r="151" spans="16:16">
      <c r="P151" s="46"/>
    </row>
    <row r="152" spans="16:16">
      <c r="P152" s="46"/>
    </row>
    <row r="153" spans="16:16">
      <c r="P153" s="46"/>
    </row>
    <row r="154" spans="16:16">
      <c r="P154" s="46"/>
    </row>
    <row r="155" spans="16:16">
      <c r="P155" s="46"/>
    </row>
    <row r="156" spans="16:16">
      <c r="P156" s="46"/>
    </row>
    <row r="157" spans="16:16">
      <c r="P157" s="46"/>
    </row>
    <row r="158" spans="16:16">
      <c r="P158" s="46"/>
    </row>
    <row r="159" spans="16:16">
      <c r="P159" s="46"/>
    </row>
    <row r="160" spans="16:16">
      <c r="P160" s="46"/>
    </row>
    <row r="161" spans="16:16">
      <c r="P161" s="46"/>
    </row>
    <row r="162" spans="16:16">
      <c r="P162" s="46"/>
    </row>
    <row r="163" spans="16:16">
      <c r="P163" s="46"/>
    </row>
    <row r="164" spans="16:16">
      <c r="P164" s="46"/>
    </row>
    <row r="165" spans="16:16">
      <c r="P165" s="46"/>
    </row>
    <row r="166" spans="16:16">
      <c r="P166" s="46"/>
    </row>
    <row r="167" spans="16:16">
      <c r="P167" s="46"/>
    </row>
    <row r="168" spans="16:16">
      <c r="P168" s="46"/>
    </row>
    <row r="169" spans="16:16">
      <c r="P169" s="46"/>
    </row>
    <row r="170" spans="16:16">
      <c r="P170" s="46"/>
    </row>
    <row r="171" spans="16:16">
      <c r="P171" s="46"/>
    </row>
    <row r="172" spans="16:16">
      <c r="P172" s="46"/>
    </row>
    <row r="173" spans="16:16">
      <c r="P173" s="46"/>
    </row>
    <row r="174" spans="16:16">
      <c r="P174" s="46"/>
    </row>
    <row r="175" spans="16:16">
      <c r="P175" s="46"/>
    </row>
    <row r="176" spans="16:16">
      <c r="P176" s="46"/>
    </row>
    <row r="177" spans="16:16">
      <c r="P177" s="46"/>
    </row>
    <row r="178" spans="16:16">
      <c r="P178" s="46"/>
    </row>
    <row r="179" spans="16:16">
      <c r="P179" s="46"/>
    </row>
    <row r="180" spans="16:16">
      <c r="P180" s="46"/>
    </row>
    <row r="181" spans="16:16">
      <c r="P181" s="46"/>
    </row>
    <row r="182" spans="16:16">
      <c r="P182" s="46"/>
    </row>
    <row r="183" spans="16:16">
      <c r="P183" s="46"/>
    </row>
    <row r="184" spans="16:16">
      <c r="P184" s="46"/>
    </row>
    <row r="185" spans="16:16">
      <c r="P185" s="46"/>
    </row>
    <row r="186" spans="16:16">
      <c r="P186" s="46"/>
    </row>
    <row r="187" spans="16:16">
      <c r="P187" s="46"/>
    </row>
    <row r="188" spans="16:16">
      <c r="P188" s="46"/>
    </row>
    <row r="189" spans="16:16">
      <c r="P189" s="46"/>
    </row>
    <row r="190" spans="16:16">
      <c r="P190" s="46"/>
    </row>
    <row r="191" spans="16:16">
      <c r="P191" s="46"/>
    </row>
    <row r="192" spans="16:16">
      <c r="P192" s="46"/>
    </row>
    <row r="193" spans="16:16">
      <c r="P193" s="46"/>
    </row>
    <row r="194" spans="16:16">
      <c r="P194" s="46"/>
    </row>
    <row r="195" spans="16:16">
      <c r="P195" s="46"/>
    </row>
    <row r="196" spans="16:16">
      <c r="P196" s="46"/>
    </row>
    <row r="197" spans="16:16">
      <c r="P197" s="46"/>
    </row>
    <row r="198" spans="16:16">
      <c r="P198" s="46"/>
    </row>
    <row r="199" spans="16:16">
      <c r="P199" s="46"/>
    </row>
    <row r="200" spans="16:16">
      <c r="P200" s="46"/>
    </row>
    <row r="201" spans="16:16">
      <c r="P201" s="46"/>
    </row>
    <row r="202" spans="16:16">
      <c r="P202" s="46"/>
    </row>
    <row r="203" spans="16:16">
      <c r="P203" s="46"/>
    </row>
    <row r="204" spans="16:16">
      <c r="P204" s="46"/>
    </row>
    <row r="205" spans="16:16">
      <c r="P205" s="46"/>
    </row>
    <row r="206" spans="16:16">
      <c r="P206" s="46"/>
    </row>
    <row r="207" spans="16:16">
      <c r="P207" s="46"/>
    </row>
    <row r="208" spans="16:16">
      <c r="P208" s="46"/>
    </row>
    <row r="209" spans="16:16">
      <c r="P209" s="46"/>
    </row>
    <row r="210" spans="16:16">
      <c r="P210" s="46"/>
    </row>
    <row r="211" spans="16:16">
      <c r="P211" s="46"/>
    </row>
    <row r="212" spans="16:16">
      <c r="P212" s="46"/>
    </row>
    <row r="213" spans="16:16">
      <c r="P213" s="46"/>
    </row>
    <row r="214" spans="16:16">
      <c r="P214" s="46"/>
    </row>
    <row r="215" spans="16:16">
      <c r="P215" s="46"/>
    </row>
    <row r="216" spans="16:16">
      <c r="P216" s="46"/>
    </row>
    <row r="217" spans="16:16">
      <c r="P217" s="46"/>
    </row>
    <row r="218" spans="16:16">
      <c r="P218" s="46"/>
    </row>
    <row r="219" spans="16:16">
      <c r="P219" s="46"/>
    </row>
    <row r="220" spans="16:16">
      <c r="P220" s="46"/>
    </row>
    <row r="221" spans="16:16">
      <c r="P221" s="46"/>
    </row>
    <row r="222" spans="16:16">
      <c r="P222" s="46"/>
    </row>
    <row r="223" spans="16:16">
      <c r="P223" s="46"/>
    </row>
    <row r="224" spans="16:16">
      <c r="P224" s="46"/>
    </row>
    <row r="225" spans="16:16">
      <c r="P225" s="46"/>
    </row>
    <row r="226" spans="16:16">
      <c r="P226" s="46"/>
    </row>
    <row r="227" spans="16:16">
      <c r="P227" s="46"/>
    </row>
    <row r="228" spans="16:16">
      <c r="P228" s="46"/>
    </row>
    <row r="229" spans="16:16">
      <c r="P229" s="46"/>
    </row>
    <row r="230" spans="16:16">
      <c r="P230" s="46"/>
    </row>
    <row r="231" spans="16:16">
      <c r="P231" s="46"/>
    </row>
    <row r="232" spans="16:16">
      <c r="P232" s="46"/>
    </row>
    <row r="233" spans="16:16">
      <c r="P233" s="46"/>
    </row>
    <row r="234" spans="16:16">
      <c r="P234" s="46"/>
    </row>
    <row r="235" spans="16:16">
      <c r="P235" s="46"/>
    </row>
    <row r="236" spans="16:16">
      <c r="P236" s="46"/>
    </row>
    <row r="237" spans="16:16">
      <c r="P237" s="46"/>
    </row>
    <row r="238" spans="16:16">
      <c r="P238" s="46"/>
    </row>
    <row r="239" spans="16:16">
      <c r="P239" s="46"/>
    </row>
    <row r="240" spans="16:16">
      <c r="P240" s="46"/>
    </row>
    <row r="241" spans="16:16">
      <c r="P241" s="46"/>
    </row>
    <row r="242" spans="16:16">
      <c r="P242" s="46"/>
    </row>
    <row r="243" spans="16:16">
      <c r="P243" s="46"/>
    </row>
    <row r="244" spans="16:16">
      <c r="P244" s="46"/>
    </row>
    <row r="245" spans="16:16">
      <c r="P245" s="46"/>
    </row>
    <row r="246" spans="16:16">
      <c r="P246" s="46"/>
    </row>
    <row r="247" spans="16:16">
      <c r="P247" s="46"/>
    </row>
    <row r="248" spans="16:16">
      <c r="P248" s="46"/>
    </row>
    <row r="249" spans="16:16">
      <c r="P249" s="46"/>
    </row>
    <row r="250" spans="16:16">
      <c r="P250" s="46"/>
    </row>
    <row r="251" spans="16:16">
      <c r="P251" s="46"/>
    </row>
    <row r="252" spans="16:16">
      <c r="P252" s="46"/>
    </row>
    <row r="253" spans="16:16">
      <c r="P253" s="46"/>
    </row>
    <row r="254" spans="16:16">
      <c r="P254" s="46"/>
    </row>
    <row r="255" spans="16:16">
      <c r="P255" s="46"/>
    </row>
    <row r="256" spans="16:16">
      <c r="P256" s="46"/>
    </row>
    <row r="257" spans="16:16">
      <c r="P257" s="46"/>
    </row>
    <row r="258" spans="16:16">
      <c r="P258" s="46"/>
    </row>
    <row r="259" spans="16:16">
      <c r="P259" s="46"/>
    </row>
    <row r="260" spans="16:16">
      <c r="P260" s="46"/>
    </row>
    <row r="261" spans="16:16">
      <c r="P261" s="46"/>
    </row>
    <row r="262" spans="16:16">
      <c r="P262" s="46"/>
    </row>
    <row r="263" spans="16:16">
      <c r="P263" s="46"/>
    </row>
    <row r="264" spans="16:16">
      <c r="P264" s="46"/>
    </row>
    <row r="265" spans="16:16">
      <c r="P265" s="46"/>
    </row>
    <row r="266" spans="16:16">
      <c r="P266" s="46"/>
    </row>
    <row r="267" spans="16:16">
      <c r="P267" s="46"/>
    </row>
    <row r="268" spans="16:16">
      <c r="P268" s="46"/>
    </row>
    <row r="269" spans="16:16">
      <c r="P269" s="46"/>
    </row>
    <row r="270" spans="16:16">
      <c r="P270" s="46"/>
    </row>
    <row r="271" spans="16:16">
      <c r="P271" s="46"/>
    </row>
    <row r="272" spans="16:16">
      <c r="P272" s="46"/>
    </row>
    <row r="273" spans="16:16">
      <c r="P273" s="46"/>
    </row>
    <row r="274" spans="16:16">
      <c r="P274" s="46"/>
    </row>
    <row r="275" spans="16:16">
      <c r="P275" s="46"/>
    </row>
    <row r="276" spans="16:16">
      <c r="P276" s="46"/>
    </row>
    <row r="277" spans="16:16">
      <c r="P277" s="46"/>
    </row>
    <row r="278" spans="16:16">
      <c r="P278" s="46"/>
    </row>
    <row r="279" spans="16:16">
      <c r="P279" s="46"/>
    </row>
    <row r="280" spans="16:16">
      <c r="P280" s="46"/>
    </row>
    <row r="281" spans="16:16">
      <c r="P281" s="46"/>
    </row>
    <row r="282" spans="16:16">
      <c r="P282" s="46"/>
    </row>
    <row r="283" spans="16:16">
      <c r="P283" s="46"/>
    </row>
    <row r="284" spans="16:16">
      <c r="P284" s="46"/>
    </row>
    <row r="285" spans="16:16">
      <c r="P285" s="46"/>
    </row>
    <row r="286" spans="16:16">
      <c r="P286" s="46"/>
    </row>
    <row r="287" spans="16:16">
      <c r="P287" s="46"/>
    </row>
    <row r="288" spans="16:16">
      <c r="P288" s="46"/>
    </row>
    <row r="289" spans="16:16">
      <c r="P289" s="46"/>
    </row>
    <row r="290" spans="16:16">
      <c r="P290" s="46"/>
    </row>
    <row r="291" spans="16:16">
      <c r="P291" s="46"/>
    </row>
    <row r="292" spans="16:16">
      <c r="P292" s="46"/>
    </row>
    <row r="293" spans="16:16">
      <c r="P293" s="46"/>
    </row>
    <row r="294" spans="16:16">
      <c r="P294" s="46"/>
    </row>
    <row r="295" spans="16:16">
      <c r="P295" s="46"/>
    </row>
    <row r="296" spans="16:16">
      <c r="P296" s="46"/>
    </row>
    <row r="297" spans="16:16">
      <c r="P297" s="46"/>
    </row>
    <row r="298" spans="16:16">
      <c r="P298" s="46"/>
    </row>
    <row r="299" spans="16:16">
      <c r="P299" s="46"/>
    </row>
    <row r="300" spans="16:16">
      <c r="P300" s="46"/>
    </row>
    <row r="301" spans="16:16">
      <c r="P301" s="46"/>
    </row>
    <row r="302" spans="16:16">
      <c r="P302" s="46"/>
    </row>
    <row r="303" spans="16:16">
      <c r="P303" s="46"/>
    </row>
    <row r="304" spans="16:16">
      <c r="P304" s="46"/>
    </row>
    <row r="305" spans="16:16">
      <c r="P305" s="46"/>
    </row>
    <row r="306" spans="16:16">
      <c r="P306" s="46"/>
    </row>
    <row r="307" spans="16:16">
      <c r="P307" s="46"/>
    </row>
    <row r="308" spans="16:16">
      <c r="P308" s="46"/>
    </row>
    <row r="309" spans="16:16">
      <c r="P309" s="46"/>
    </row>
    <row r="310" spans="16:16">
      <c r="P310" s="46"/>
    </row>
    <row r="311" spans="16:16">
      <c r="P311" s="46"/>
    </row>
    <row r="312" spans="16:16">
      <c r="P312" s="46"/>
    </row>
    <row r="313" spans="16:16">
      <c r="P313" s="46"/>
    </row>
    <row r="314" spans="16:16">
      <c r="P314" s="46"/>
    </row>
    <row r="315" spans="16:16">
      <c r="P315" s="46"/>
    </row>
    <row r="316" spans="16:16">
      <c r="P316" s="46"/>
    </row>
    <row r="317" spans="16:16">
      <c r="P317" s="46"/>
    </row>
    <row r="318" spans="16:16">
      <c r="P318" s="46"/>
    </row>
    <row r="319" spans="16:16">
      <c r="P319" s="46"/>
    </row>
    <row r="320" spans="16:16">
      <c r="P320" s="46"/>
    </row>
    <row r="321" spans="16:16">
      <c r="P321" s="46"/>
    </row>
    <row r="322" spans="16:16">
      <c r="P322" s="46"/>
    </row>
    <row r="323" spans="16:16">
      <c r="P323" s="46"/>
    </row>
    <row r="324" spans="16:16">
      <c r="P324" s="46"/>
    </row>
    <row r="325" spans="16:16">
      <c r="P325" s="46"/>
    </row>
    <row r="326" spans="16:16">
      <c r="P326" s="46"/>
    </row>
    <row r="327" spans="16:16">
      <c r="P327" s="46"/>
    </row>
    <row r="328" spans="16:16">
      <c r="P328" s="46"/>
    </row>
    <row r="329" spans="16:16">
      <c r="P329" s="46"/>
    </row>
    <row r="330" spans="16:16">
      <c r="P330" s="46"/>
    </row>
    <row r="331" spans="16:16">
      <c r="P331" s="46"/>
    </row>
    <row r="332" spans="16:16">
      <c r="P332" s="46"/>
    </row>
    <row r="333" spans="16:16">
      <c r="P333" s="46"/>
    </row>
    <row r="334" spans="16:16">
      <c r="P334" s="46"/>
    </row>
    <row r="335" spans="16:16">
      <c r="P335" s="46"/>
    </row>
    <row r="336" spans="16:16">
      <c r="P336" s="46"/>
    </row>
    <row r="337" spans="16:16">
      <c r="P337" s="46"/>
    </row>
    <row r="338" spans="16:16">
      <c r="P338" s="46"/>
    </row>
    <row r="339" spans="16:16">
      <c r="P339" s="46"/>
    </row>
    <row r="340" spans="16:16">
      <c r="P340" s="46"/>
    </row>
    <row r="341" spans="16:16">
      <c r="P341" s="46"/>
    </row>
    <row r="342" spans="16:16">
      <c r="P342" s="46"/>
    </row>
    <row r="343" spans="16:16">
      <c r="P343" s="46"/>
    </row>
    <row r="344" spans="16:16">
      <c r="P344" s="46"/>
    </row>
    <row r="345" spans="16:16">
      <c r="P345" s="46"/>
    </row>
    <row r="346" spans="16:16">
      <c r="P346" s="46"/>
    </row>
    <row r="347" spans="16:16">
      <c r="P347" s="46"/>
    </row>
    <row r="348" spans="16:16">
      <c r="P348" s="46"/>
    </row>
    <row r="349" spans="16:16">
      <c r="P349" s="46"/>
    </row>
    <row r="350" spans="16:16">
      <c r="P350" s="46"/>
    </row>
    <row r="351" spans="16:16">
      <c r="P351" s="46"/>
    </row>
    <row r="352" spans="16:16">
      <c r="P352" s="46"/>
    </row>
    <row r="353" spans="16:16">
      <c r="P353" s="46"/>
    </row>
    <row r="354" spans="16:16">
      <c r="P354" s="46"/>
    </row>
    <row r="355" spans="16:16">
      <c r="P355" s="46"/>
    </row>
    <row r="356" spans="16:16">
      <c r="P356" s="46"/>
    </row>
    <row r="357" spans="16:16">
      <c r="P357" s="46"/>
    </row>
    <row r="358" spans="16:16">
      <c r="P358" s="46"/>
    </row>
    <row r="359" spans="16:16">
      <c r="P359" s="46"/>
    </row>
    <row r="360" spans="16:16">
      <c r="P360" s="46"/>
    </row>
    <row r="361" spans="16:16">
      <c r="P361" s="46"/>
    </row>
    <row r="362" spans="16:16">
      <c r="P362" s="46"/>
    </row>
    <row r="363" spans="16:16">
      <c r="P363" s="46"/>
    </row>
    <row r="364" spans="16:16">
      <c r="P364" s="46"/>
    </row>
    <row r="365" spans="16:16">
      <c r="P365" s="46"/>
    </row>
    <row r="366" spans="16:16">
      <c r="P366" s="46"/>
    </row>
    <row r="367" spans="16:16">
      <c r="P367" s="46"/>
    </row>
    <row r="368" spans="16:16">
      <c r="P368" s="46"/>
    </row>
    <row r="369" spans="16:16">
      <c r="P369" s="46"/>
    </row>
    <row r="370" spans="16:16">
      <c r="P370" s="46"/>
    </row>
    <row r="371" spans="16:16">
      <c r="P371" s="46"/>
    </row>
    <row r="372" spans="16:16">
      <c r="P372" s="46"/>
    </row>
    <row r="373" spans="16:16">
      <c r="P373" s="46"/>
    </row>
    <row r="374" spans="16:16">
      <c r="P374" s="46"/>
    </row>
    <row r="375" spans="16:16">
      <c r="P375" s="46"/>
    </row>
    <row r="376" spans="16:16">
      <c r="P376" s="46"/>
    </row>
    <row r="377" spans="16:16">
      <c r="P377" s="46"/>
    </row>
    <row r="378" spans="16:16">
      <c r="P378" s="46"/>
    </row>
    <row r="379" spans="16:16">
      <c r="P379" s="46"/>
    </row>
    <row r="380" spans="16:16">
      <c r="P380" s="46"/>
    </row>
    <row r="381" spans="16:16">
      <c r="P381" s="46"/>
    </row>
    <row r="382" spans="16:16">
      <c r="P382" s="46"/>
    </row>
    <row r="383" spans="16:16">
      <c r="P383" s="46"/>
    </row>
    <row r="384" spans="16:16">
      <c r="P384" s="46"/>
    </row>
    <row r="385" spans="16:16">
      <c r="P385" s="46"/>
    </row>
    <row r="386" spans="16:16">
      <c r="P386" s="46"/>
    </row>
    <row r="387" spans="16:16">
      <c r="P387" s="46"/>
    </row>
    <row r="388" spans="16:16">
      <c r="P388" s="46"/>
    </row>
    <row r="389" spans="16:16">
      <c r="P389" s="46"/>
    </row>
    <row r="390" spans="16:16">
      <c r="P390" s="46"/>
    </row>
    <row r="391" spans="16:16">
      <c r="P391" s="46"/>
    </row>
    <row r="392" spans="16:16">
      <c r="P392" s="46"/>
    </row>
    <row r="393" spans="16:16">
      <c r="P393" s="46"/>
    </row>
    <row r="394" spans="16:16">
      <c r="P394" s="46"/>
    </row>
    <row r="395" spans="16:16">
      <c r="P395" s="46"/>
    </row>
    <row r="396" spans="16:16">
      <c r="P396" s="46"/>
    </row>
    <row r="397" spans="16:16">
      <c r="P397" s="46"/>
    </row>
    <row r="398" spans="16:16">
      <c r="P398" s="46"/>
    </row>
    <row r="399" spans="16:16">
      <c r="P399" s="46"/>
    </row>
    <row r="400" spans="16:16">
      <c r="P400" s="46"/>
    </row>
    <row r="401" spans="16:16">
      <c r="P401" s="46"/>
    </row>
    <row r="402" spans="16:16">
      <c r="P402" s="46"/>
    </row>
    <row r="403" spans="16:16">
      <c r="P403" s="46"/>
    </row>
    <row r="404" spans="16:16">
      <c r="P404" s="46"/>
    </row>
    <row r="405" spans="16:16">
      <c r="P405" s="46"/>
    </row>
    <row r="406" spans="16:16">
      <c r="P406" s="46"/>
    </row>
    <row r="407" spans="16:16">
      <c r="P407" s="46"/>
    </row>
    <row r="408" spans="16:16">
      <c r="P408" s="46"/>
    </row>
    <row r="409" spans="16:16">
      <c r="P409" s="46"/>
    </row>
    <row r="410" spans="16:16">
      <c r="P410" s="46"/>
    </row>
    <row r="411" spans="16:16">
      <c r="P411" s="46"/>
    </row>
    <row r="412" spans="16:16">
      <c r="P412" s="46"/>
    </row>
    <row r="413" spans="16:16">
      <c r="P413" s="46"/>
    </row>
    <row r="414" spans="16:16">
      <c r="P414" s="46"/>
    </row>
    <row r="415" spans="16:16">
      <c r="P415" s="46"/>
    </row>
    <row r="416" spans="16:16">
      <c r="P416" s="46"/>
    </row>
    <row r="417" spans="16:16">
      <c r="P417" s="46"/>
    </row>
    <row r="418" spans="16:16">
      <c r="P418" s="46"/>
    </row>
    <row r="419" spans="16:16">
      <c r="P419" s="46"/>
    </row>
    <row r="420" spans="16:16">
      <c r="P420" s="46"/>
    </row>
    <row r="421" spans="16:16">
      <c r="P421" s="46"/>
    </row>
    <row r="422" spans="16:16">
      <c r="P422" s="46"/>
    </row>
    <row r="423" spans="16:16">
      <c r="P423" s="46"/>
    </row>
    <row r="424" spans="16:16">
      <c r="P424" s="46"/>
    </row>
    <row r="425" spans="16:16">
      <c r="P425" s="46"/>
    </row>
    <row r="426" spans="16:16">
      <c r="P426" s="46"/>
    </row>
    <row r="427" spans="16:16">
      <c r="P427" s="46"/>
    </row>
    <row r="428" spans="16:16">
      <c r="P428" s="46"/>
    </row>
    <row r="429" spans="16:16">
      <c r="P429" s="46"/>
    </row>
    <row r="430" spans="16:16">
      <c r="P430" s="46"/>
    </row>
    <row r="431" spans="16:16">
      <c r="P431" s="46"/>
    </row>
    <row r="432" spans="16:16">
      <c r="P432" s="46"/>
    </row>
    <row r="433" spans="16:16">
      <c r="P433" s="46"/>
    </row>
    <row r="434" spans="16:16">
      <c r="P434" s="46"/>
    </row>
    <row r="435" spans="16:16">
      <c r="P435" s="46"/>
    </row>
    <row r="436" spans="16:16">
      <c r="P436" s="46"/>
    </row>
    <row r="437" spans="16:16">
      <c r="P437" s="46"/>
    </row>
    <row r="438" spans="16:16">
      <c r="P438" s="46"/>
    </row>
    <row r="439" spans="16:16">
      <c r="P439" s="46"/>
    </row>
    <row r="440" spans="16:16">
      <c r="P440" s="46"/>
    </row>
    <row r="441" spans="16:16">
      <c r="P441" s="46"/>
    </row>
    <row r="442" spans="16:16">
      <c r="P442" s="46"/>
    </row>
    <row r="443" spans="16:16">
      <c r="P443" s="46"/>
    </row>
    <row r="444" spans="16:16">
      <c r="P444" s="46"/>
    </row>
    <row r="445" spans="16:16">
      <c r="P445" s="46"/>
    </row>
    <row r="446" spans="16:16">
      <c r="P446" s="46"/>
    </row>
    <row r="447" spans="16:16">
      <c r="P447" s="46"/>
    </row>
    <row r="448" spans="16:16">
      <c r="P448" s="46"/>
    </row>
    <row r="449" spans="16:16">
      <c r="P449" s="46"/>
    </row>
    <row r="450" spans="16:16">
      <c r="P450" s="46"/>
    </row>
    <row r="451" spans="16:16">
      <c r="P451" s="46"/>
    </row>
    <row r="452" spans="16:16">
      <c r="P452" s="46"/>
    </row>
    <row r="453" spans="16:16">
      <c r="P453" s="46"/>
    </row>
    <row r="454" spans="16:16">
      <c r="P454" s="46"/>
    </row>
    <row r="455" spans="16:16">
      <c r="P455" s="46"/>
    </row>
    <row r="456" spans="16:16">
      <c r="P456" s="46"/>
    </row>
    <row r="457" spans="16:16">
      <c r="P457" s="46"/>
    </row>
    <row r="458" spans="16:16">
      <c r="P458" s="46"/>
    </row>
    <row r="459" spans="16:16">
      <c r="P459" s="46"/>
    </row>
    <row r="460" spans="16:16">
      <c r="P460" s="46"/>
    </row>
    <row r="461" spans="16:16">
      <c r="P461" s="46"/>
    </row>
    <row r="462" spans="16:16">
      <c r="P462" s="46"/>
    </row>
    <row r="463" spans="16:16">
      <c r="P463" s="46"/>
    </row>
    <row r="464" spans="16:16">
      <c r="P464" s="46"/>
    </row>
    <row r="465" spans="16:16">
      <c r="P465" s="46"/>
    </row>
    <row r="466" spans="16:16">
      <c r="P466" s="46"/>
    </row>
    <row r="467" spans="16:16">
      <c r="P467" s="46"/>
    </row>
    <row r="468" spans="16:16">
      <c r="P468" s="46"/>
    </row>
    <row r="469" spans="16:16">
      <c r="P469" s="46"/>
    </row>
    <row r="470" spans="16:16">
      <c r="P470" s="46"/>
    </row>
    <row r="471" spans="16:16">
      <c r="P471" s="46"/>
    </row>
    <row r="472" spans="16:16">
      <c r="P472" s="46"/>
    </row>
    <row r="473" spans="16:16">
      <c r="P473" s="46"/>
    </row>
    <row r="474" spans="16:16">
      <c r="P474" s="46"/>
    </row>
    <row r="475" spans="16:16">
      <c r="P475" s="46"/>
    </row>
    <row r="476" spans="16:16">
      <c r="P476" s="46"/>
    </row>
    <row r="477" spans="16:16">
      <c r="P477" s="46"/>
    </row>
    <row r="478" spans="16:16">
      <c r="P478" s="46"/>
    </row>
    <row r="479" spans="16:16">
      <c r="P479" s="46"/>
    </row>
    <row r="480" spans="16:16">
      <c r="P480" s="46"/>
    </row>
    <row r="481" spans="16:16">
      <c r="P481" s="46"/>
    </row>
    <row r="482" spans="16:16">
      <c r="P482" s="46"/>
    </row>
    <row r="483" spans="16:16">
      <c r="P483" s="46"/>
    </row>
    <row r="484" spans="16:16">
      <c r="P484" s="46"/>
    </row>
    <row r="485" spans="16:16">
      <c r="P485" s="46"/>
    </row>
    <row r="486" spans="16:16">
      <c r="P486" s="46"/>
    </row>
    <row r="487" spans="16:16">
      <c r="P487" s="46"/>
    </row>
    <row r="488" spans="16:16">
      <c r="P488" s="46"/>
    </row>
    <row r="489" spans="16:16">
      <c r="P489" s="46"/>
    </row>
    <row r="490" spans="16:16">
      <c r="P490" s="46"/>
    </row>
    <row r="491" spans="16:16">
      <c r="P491" s="46"/>
    </row>
    <row r="492" spans="16:16">
      <c r="P492" s="46"/>
    </row>
    <row r="493" spans="16:16">
      <c r="P493" s="46"/>
    </row>
    <row r="494" spans="16:16">
      <c r="P494" s="46"/>
    </row>
    <row r="495" spans="16:16">
      <c r="P495" s="46"/>
    </row>
    <row r="496" spans="16:16">
      <c r="P496" s="46"/>
    </row>
    <row r="497" spans="16:16">
      <c r="P497" s="46"/>
    </row>
    <row r="498" spans="16:16">
      <c r="P498" s="46"/>
    </row>
    <row r="499" spans="16:16">
      <c r="P499" s="46"/>
    </row>
    <row r="500" spans="16:16">
      <c r="P500" s="46"/>
    </row>
    <row r="501" spans="16:16">
      <c r="P501" s="46"/>
    </row>
    <row r="502" spans="16:16">
      <c r="P502" s="46"/>
    </row>
    <row r="503" spans="16:16">
      <c r="P503" s="46"/>
    </row>
    <row r="504" spans="16:16">
      <c r="P504" s="46"/>
    </row>
    <row r="505" spans="16:16">
      <c r="P505" s="46"/>
    </row>
    <row r="506" spans="16:16">
      <c r="P506" s="46"/>
    </row>
    <row r="507" spans="16:16">
      <c r="P507" s="46"/>
    </row>
    <row r="508" spans="16:16">
      <c r="P508" s="46"/>
    </row>
    <row r="509" spans="16:16">
      <c r="P509" s="46"/>
    </row>
    <row r="510" spans="16:16">
      <c r="P510" s="46"/>
    </row>
    <row r="511" spans="16:16">
      <c r="P511" s="46"/>
    </row>
    <row r="512" spans="16:16">
      <c r="P512" s="46"/>
    </row>
    <row r="513" spans="16:16">
      <c r="P513" s="46"/>
    </row>
    <row r="514" spans="16:16">
      <c r="P514" s="46"/>
    </row>
    <row r="515" spans="16:16">
      <c r="P515" s="46"/>
    </row>
    <row r="516" spans="16:16">
      <c r="P516" s="46"/>
    </row>
    <row r="517" spans="16:16">
      <c r="P517" s="46"/>
    </row>
    <row r="518" spans="16:16">
      <c r="P518" s="46"/>
    </row>
    <row r="519" spans="16:16">
      <c r="P519" s="46"/>
    </row>
    <row r="520" spans="16:16">
      <c r="P520" s="46"/>
    </row>
    <row r="521" spans="16:16">
      <c r="P521" s="46"/>
    </row>
    <row r="522" spans="16:16">
      <c r="P522" s="46"/>
    </row>
    <row r="523" spans="16:16">
      <c r="P523" s="46"/>
    </row>
    <row r="524" spans="16:16">
      <c r="P524" s="46"/>
    </row>
    <row r="525" spans="16:16">
      <c r="P525" s="46"/>
    </row>
    <row r="526" spans="16:16">
      <c r="P526" s="46"/>
    </row>
    <row r="527" spans="16:16">
      <c r="P527" s="46"/>
    </row>
    <row r="528" spans="16:16">
      <c r="P528" s="46"/>
    </row>
    <row r="529" spans="16:16">
      <c r="P529" s="46"/>
    </row>
    <row r="530" spans="16:16">
      <c r="P530" s="46"/>
    </row>
    <row r="531" spans="16:16">
      <c r="P531" s="46"/>
    </row>
    <row r="532" spans="16:16">
      <c r="P532" s="46"/>
    </row>
    <row r="533" spans="16:16">
      <c r="P533" s="46"/>
    </row>
    <row r="534" spans="16:16">
      <c r="P534" s="46"/>
    </row>
    <row r="535" spans="16:16">
      <c r="P535" s="46"/>
    </row>
    <row r="536" spans="16:16">
      <c r="P536" s="46"/>
    </row>
    <row r="537" spans="16:16">
      <c r="P537" s="46"/>
    </row>
    <row r="538" spans="16:16">
      <c r="P538" s="46"/>
    </row>
    <row r="539" spans="16:16">
      <c r="P539" s="46"/>
    </row>
    <row r="540" spans="16:16">
      <c r="P540" s="46"/>
    </row>
    <row r="541" spans="16:16">
      <c r="P541" s="46"/>
    </row>
    <row r="542" spans="16:16">
      <c r="P542" s="46"/>
    </row>
    <row r="543" spans="16:16">
      <c r="P543" s="46"/>
    </row>
    <row r="544" spans="16:16">
      <c r="P544" s="46"/>
    </row>
    <row r="545" spans="16:16">
      <c r="P545" s="46"/>
    </row>
    <row r="546" spans="16:16">
      <c r="P546" s="46"/>
    </row>
    <row r="547" spans="16:16">
      <c r="P547" s="46"/>
    </row>
    <row r="548" spans="16:16">
      <c r="P548" s="46"/>
    </row>
    <row r="549" spans="16:16">
      <c r="P549" s="46"/>
    </row>
    <row r="550" spans="16:16">
      <c r="P550" s="46"/>
    </row>
    <row r="551" spans="16:16">
      <c r="P551" s="46"/>
    </row>
    <row r="552" spans="16:16">
      <c r="P552" s="46"/>
    </row>
    <row r="553" spans="16:16">
      <c r="P553" s="46"/>
    </row>
    <row r="554" spans="16:16">
      <c r="P554" s="46"/>
    </row>
    <row r="555" spans="16:16">
      <c r="P555" s="46"/>
    </row>
    <row r="556" spans="16:16">
      <c r="P556" s="46"/>
    </row>
    <row r="557" spans="16:16">
      <c r="P557" s="46"/>
    </row>
    <row r="558" spans="16:16">
      <c r="P558" s="46"/>
    </row>
    <row r="559" spans="16:16">
      <c r="P559" s="46"/>
    </row>
    <row r="560" spans="16:16">
      <c r="P560" s="46"/>
    </row>
    <row r="561" spans="16:16">
      <c r="P561" s="46"/>
    </row>
    <row r="562" spans="16:16">
      <c r="P562" s="46"/>
    </row>
    <row r="563" spans="16:16">
      <c r="P563" s="46"/>
    </row>
    <row r="564" spans="16:16">
      <c r="P564" s="46"/>
    </row>
    <row r="565" spans="16:16">
      <c r="P565" s="46"/>
    </row>
    <row r="566" spans="16:16">
      <c r="P566" s="46"/>
    </row>
    <row r="567" spans="16:16">
      <c r="P567" s="46"/>
    </row>
    <row r="568" spans="16:16">
      <c r="P568" s="46"/>
    </row>
    <row r="569" spans="16:16">
      <c r="P569" s="46"/>
    </row>
    <row r="570" spans="16:16">
      <c r="P570" s="46"/>
    </row>
    <row r="571" spans="16:16">
      <c r="P571" s="46"/>
    </row>
    <row r="572" spans="16:16">
      <c r="P572" s="46"/>
    </row>
    <row r="573" spans="16:16">
      <c r="P573" s="46"/>
    </row>
    <row r="574" spans="16:16">
      <c r="P574" s="46"/>
    </row>
    <row r="575" spans="16:16">
      <c r="P575" s="46"/>
    </row>
    <row r="576" spans="16:16">
      <c r="P576" s="46"/>
    </row>
    <row r="577" spans="16:16">
      <c r="P577" s="46"/>
    </row>
    <row r="578" spans="16:16">
      <c r="P578" s="46"/>
    </row>
    <row r="579" spans="16:16">
      <c r="P579" s="46"/>
    </row>
    <row r="580" spans="16:16">
      <c r="P580" s="46"/>
    </row>
    <row r="581" spans="16:16">
      <c r="P581" s="46"/>
    </row>
    <row r="582" spans="16:16">
      <c r="P582" s="46"/>
    </row>
    <row r="583" spans="16:16">
      <c r="P583" s="46"/>
    </row>
    <row r="584" spans="16:16">
      <c r="P584" s="46"/>
    </row>
    <row r="585" spans="16:16">
      <c r="P585" s="46"/>
    </row>
    <row r="586" spans="16:16">
      <c r="P586" s="46"/>
    </row>
    <row r="587" spans="16:16">
      <c r="P587" s="46"/>
    </row>
    <row r="588" spans="16:16">
      <c r="P588" s="46"/>
    </row>
    <row r="589" spans="16:16">
      <c r="P589" s="46"/>
    </row>
    <row r="590" spans="16:16">
      <c r="P590" s="46"/>
    </row>
    <row r="591" spans="16:16">
      <c r="P591" s="46"/>
    </row>
    <row r="592" spans="16:16">
      <c r="P592" s="46"/>
    </row>
    <row r="593" spans="16:16">
      <c r="P593" s="46"/>
    </row>
    <row r="594" spans="16:16">
      <c r="P594" s="46"/>
    </row>
    <row r="595" spans="16:16">
      <c r="P595" s="46"/>
    </row>
    <row r="596" spans="16:16">
      <c r="P596" s="46"/>
    </row>
    <row r="597" spans="16:16">
      <c r="P597" s="46"/>
    </row>
    <row r="598" spans="16:16">
      <c r="P598" s="46"/>
    </row>
    <row r="599" spans="16:16">
      <c r="P599" s="46"/>
    </row>
    <row r="600" spans="16:16">
      <c r="P600" s="46"/>
    </row>
    <row r="601" spans="16:16">
      <c r="P601" s="46"/>
    </row>
    <row r="602" spans="16:16">
      <c r="P602" s="46"/>
    </row>
    <row r="603" spans="16:16">
      <c r="P603" s="46"/>
    </row>
    <row r="604" spans="16:16">
      <c r="P604" s="46"/>
    </row>
    <row r="605" spans="16:16">
      <c r="P605" s="46"/>
    </row>
    <row r="606" spans="16:16">
      <c r="P606" s="46"/>
    </row>
    <row r="607" spans="16:16">
      <c r="P607" s="46"/>
    </row>
    <row r="608" spans="16:16">
      <c r="P608" s="46"/>
    </row>
    <row r="609" spans="16:16">
      <c r="P609" s="46"/>
    </row>
    <row r="610" spans="16:16">
      <c r="P610" s="46"/>
    </row>
    <row r="611" spans="16:16">
      <c r="P611" s="46"/>
    </row>
    <row r="612" spans="16:16">
      <c r="P612" s="46"/>
    </row>
    <row r="613" spans="16:16">
      <c r="P613" s="46"/>
    </row>
    <row r="614" spans="16:16">
      <c r="P614" s="46"/>
    </row>
    <row r="615" spans="16:16">
      <c r="P615" s="46"/>
    </row>
    <row r="616" spans="16:16">
      <c r="P616" s="46"/>
    </row>
    <row r="617" spans="16:16">
      <c r="P617" s="46"/>
    </row>
    <row r="618" spans="16:16">
      <c r="P618" s="46"/>
    </row>
    <row r="619" spans="16:16">
      <c r="P619" s="46"/>
    </row>
    <row r="620" spans="16:16">
      <c r="P620" s="46"/>
    </row>
    <row r="621" spans="16:16">
      <c r="P621" s="46"/>
    </row>
    <row r="622" spans="16:16">
      <c r="P622" s="46"/>
    </row>
    <row r="623" spans="16:16">
      <c r="P623" s="46"/>
    </row>
    <row r="624" spans="16:16">
      <c r="P624" s="46"/>
    </row>
    <row r="625" spans="16:16">
      <c r="P625" s="46"/>
    </row>
    <row r="626" spans="16:16">
      <c r="P626" s="46"/>
    </row>
    <row r="627" spans="16:16">
      <c r="P627" s="46"/>
    </row>
    <row r="628" spans="16:16">
      <c r="P628" s="46"/>
    </row>
    <row r="629" spans="16:16">
      <c r="P629" s="46"/>
    </row>
    <row r="630" spans="16:16">
      <c r="P630" s="46"/>
    </row>
    <row r="631" spans="16:16">
      <c r="P631" s="46"/>
    </row>
    <row r="632" spans="16:16">
      <c r="P632" s="46"/>
    </row>
    <row r="633" spans="16:16">
      <c r="P633" s="46"/>
    </row>
    <row r="634" spans="16:16">
      <c r="P634" s="46"/>
    </row>
    <row r="635" spans="16:16">
      <c r="P635" s="46"/>
    </row>
    <row r="636" spans="16:16">
      <c r="P636" s="46"/>
    </row>
    <row r="637" spans="16:16">
      <c r="P637" s="46"/>
    </row>
    <row r="638" spans="16:16">
      <c r="P638" s="46"/>
    </row>
    <row r="639" spans="16:16">
      <c r="P639" s="46"/>
    </row>
    <row r="640" spans="16:16">
      <c r="P640" s="46"/>
    </row>
    <row r="641" spans="16:16">
      <c r="P641" s="46"/>
    </row>
    <row r="642" spans="16:16">
      <c r="P642" s="46"/>
    </row>
    <row r="643" spans="16:16">
      <c r="P643" s="46"/>
    </row>
    <row r="644" spans="16:16">
      <c r="P644" s="46"/>
    </row>
    <row r="645" spans="16:16">
      <c r="P645" s="46"/>
    </row>
    <row r="646" spans="16:16">
      <c r="P646" s="46"/>
    </row>
    <row r="647" spans="16:16">
      <c r="P647" s="46"/>
    </row>
    <row r="648" spans="16:16">
      <c r="P648" s="46"/>
    </row>
    <row r="649" spans="16:16">
      <c r="P649" s="46"/>
    </row>
    <row r="650" spans="16:16">
      <c r="P650" s="46"/>
    </row>
    <row r="651" spans="16:16">
      <c r="P651" s="46"/>
    </row>
    <row r="652" spans="16:16">
      <c r="P652" s="46"/>
    </row>
    <row r="653" spans="16:16">
      <c r="P653" s="46"/>
    </row>
    <row r="654" spans="16:16">
      <c r="P654" s="46"/>
    </row>
    <row r="655" spans="16:16">
      <c r="P655" s="46"/>
    </row>
    <row r="656" spans="16:16">
      <c r="P656" s="46"/>
    </row>
    <row r="657" spans="16:16">
      <c r="P657" s="46"/>
    </row>
    <row r="658" spans="16:16">
      <c r="P658" s="46"/>
    </row>
    <row r="659" spans="16:16">
      <c r="P659" s="46"/>
    </row>
    <row r="660" spans="16:16">
      <c r="P660" s="46"/>
    </row>
    <row r="661" spans="16:16">
      <c r="P661" s="46"/>
    </row>
    <row r="662" spans="16:16">
      <c r="P662" s="46"/>
    </row>
    <row r="663" spans="16:16">
      <c r="P663" s="46"/>
    </row>
    <row r="664" spans="16:16">
      <c r="P664" s="46"/>
    </row>
    <row r="665" spans="16:16">
      <c r="P665" s="46"/>
    </row>
    <row r="666" spans="16:16">
      <c r="P666" s="46"/>
    </row>
    <row r="667" spans="16:16">
      <c r="P667" s="46"/>
    </row>
    <row r="668" spans="16:16">
      <c r="P668" s="46"/>
    </row>
    <row r="669" spans="16:16">
      <c r="P669" s="46"/>
    </row>
    <row r="670" spans="16:16">
      <c r="P670" s="46"/>
    </row>
    <row r="671" spans="16:16">
      <c r="P671" s="46"/>
    </row>
    <row r="672" spans="16:16">
      <c r="P672" s="46"/>
    </row>
    <row r="673" spans="16:16">
      <c r="P673" s="46"/>
    </row>
    <row r="674" spans="16:16">
      <c r="P674" s="46"/>
    </row>
    <row r="675" spans="16:16">
      <c r="P675" s="46"/>
    </row>
    <row r="676" spans="16:16">
      <c r="P676" s="46"/>
    </row>
    <row r="677" spans="16:16">
      <c r="P677" s="46"/>
    </row>
    <row r="678" spans="16:16">
      <c r="P678" s="46"/>
    </row>
    <row r="679" spans="16:16">
      <c r="P679" s="46"/>
    </row>
    <row r="680" spans="16:16">
      <c r="P680" s="46"/>
    </row>
    <row r="681" spans="16:16">
      <c r="P681" s="46"/>
    </row>
    <row r="682" spans="16:16">
      <c r="P682" s="46"/>
    </row>
    <row r="683" spans="16:16">
      <c r="P683" s="46"/>
    </row>
    <row r="684" spans="16:16">
      <c r="P684" s="46"/>
    </row>
    <row r="685" spans="16:16">
      <c r="P685" s="46"/>
    </row>
    <row r="686" spans="16:16">
      <c r="P686" s="46"/>
    </row>
    <row r="687" spans="16:16">
      <c r="P687" s="46"/>
    </row>
    <row r="688" spans="16:16">
      <c r="P688" s="46"/>
    </row>
    <row r="689" spans="16:16">
      <c r="P689" s="46"/>
    </row>
    <row r="690" spans="16:16">
      <c r="P690" s="46"/>
    </row>
    <row r="691" spans="16:16">
      <c r="P691" s="46"/>
    </row>
    <row r="692" spans="16:16">
      <c r="P692" s="46"/>
    </row>
    <row r="693" spans="16:16">
      <c r="P693" s="46"/>
    </row>
    <row r="694" spans="16:16">
      <c r="P694" s="46"/>
    </row>
    <row r="695" spans="16:16">
      <c r="P695" s="46"/>
    </row>
    <row r="696" spans="16:16">
      <c r="P696" s="46"/>
    </row>
    <row r="697" spans="16:16">
      <c r="P697" s="46"/>
    </row>
    <row r="698" spans="16:16">
      <c r="P698" s="46"/>
    </row>
    <row r="699" spans="16:16">
      <c r="P699" s="46"/>
    </row>
    <row r="700" spans="16:16">
      <c r="P700" s="46"/>
    </row>
    <row r="701" spans="16:16">
      <c r="P701" s="46"/>
    </row>
    <row r="702" spans="16:16">
      <c r="P702" s="46"/>
    </row>
    <row r="703" spans="16:16">
      <c r="P703" s="46"/>
    </row>
    <row r="704" spans="16:16">
      <c r="P704" s="46"/>
    </row>
    <row r="705" spans="16:16">
      <c r="P705" s="46"/>
    </row>
    <row r="706" spans="16:16">
      <c r="P706" s="46"/>
    </row>
    <row r="707" spans="16:16">
      <c r="P707" s="46"/>
    </row>
    <row r="708" spans="16:16">
      <c r="P708" s="46"/>
    </row>
    <row r="709" spans="16:16">
      <c r="P709" s="46"/>
    </row>
    <row r="710" spans="16:16">
      <c r="P710" s="46"/>
    </row>
    <row r="711" spans="16:16">
      <c r="P711" s="46"/>
    </row>
    <row r="712" spans="16:16">
      <c r="P712" s="46"/>
    </row>
    <row r="713" spans="16:16">
      <c r="P713" s="46"/>
    </row>
    <row r="714" spans="16:16">
      <c r="P714" s="46"/>
    </row>
    <row r="715" spans="16:16">
      <c r="P715" s="46"/>
    </row>
    <row r="716" spans="16:16">
      <c r="P716" s="46"/>
    </row>
    <row r="717" spans="16:16">
      <c r="P717" s="46"/>
    </row>
    <row r="718" spans="16:16">
      <c r="P718" s="46"/>
    </row>
    <row r="719" spans="16:16">
      <c r="P719" s="46"/>
    </row>
    <row r="720" spans="16:16">
      <c r="P720" s="46"/>
    </row>
    <row r="721" spans="16:16">
      <c r="P721" s="46"/>
    </row>
    <row r="722" spans="16:16">
      <c r="P722" s="46"/>
    </row>
    <row r="723" spans="16:16">
      <c r="P723" s="46"/>
    </row>
    <row r="724" spans="16:16">
      <c r="P724" s="46"/>
    </row>
    <row r="725" spans="16:16">
      <c r="P725" s="46"/>
    </row>
    <row r="726" spans="16:16">
      <c r="P726" s="46"/>
    </row>
    <row r="727" spans="16:16">
      <c r="P727" s="46"/>
    </row>
    <row r="728" spans="16:16">
      <c r="P728" s="46"/>
    </row>
    <row r="729" spans="16:16">
      <c r="P729" s="46"/>
    </row>
    <row r="730" spans="16:16">
      <c r="P730" s="46"/>
    </row>
    <row r="731" spans="16:16">
      <c r="P731" s="46"/>
    </row>
    <row r="732" spans="16:16">
      <c r="P732" s="46"/>
    </row>
    <row r="733" spans="16:16">
      <c r="P733" s="46"/>
    </row>
    <row r="734" spans="16:16">
      <c r="P734" s="46"/>
    </row>
    <row r="735" spans="16:16">
      <c r="P735" s="46"/>
    </row>
    <row r="736" spans="16:16">
      <c r="P736" s="46"/>
    </row>
    <row r="737" spans="16:16">
      <c r="P737" s="46"/>
    </row>
    <row r="738" spans="16:16">
      <c r="P738" s="46"/>
    </row>
    <row r="739" spans="16:16">
      <c r="P739" s="46"/>
    </row>
    <row r="740" spans="16:16">
      <c r="P740" s="46"/>
    </row>
    <row r="741" spans="16:16">
      <c r="P741" s="46"/>
    </row>
    <row r="742" spans="16:16">
      <c r="P742" s="46"/>
    </row>
    <row r="743" spans="16:16">
      <c r="P743" s="46"/>
    </row>
    <row r="744" spans="16:16">
      <c r="P744" s="46"/>
    </row>
    <row r="745" spans="16:16">
      <c r="P745" s="46"/>
    </row>
    <row r="746" spans="16:16">
      <c r="P746" s="46"/>
    </row>
    <row r="747" spans="16:16">
      <c r="P747" s="46"/>
    </row>
    <row r="748" spans="16:16">
      <c r="P748" s="46"/>
    </row>
    <row r="749" spans="16:16">
      <c r="P749" s="46"/>
    </row>
    <row r="750" spans="16:16">
      <c r="P750" s="46"/>
    </row>
    <row r="751" spans="16:16">
      <c r="P751" s="46"/>
    </row>
    <row r="752" spans="16:16">
      <c r="P752" s="46"/>
    </row>
    <row r="753" spans="16:16">
      <c r="P753" s="46"/>
    </row>
    <row r="754" spans="16:16">
      <c r="P754" s="46"/>
    </row>
    <row r="755" spans="16:16">
      <c r="P755" s="46"/>
    </row>
    <row r="756" spans="16:16">
      <c r="P756" s="46"/>
    </row>
    <row r="757" spans="16:16">
      <c r="P757" s="46"/>
    </row>
    <row r="758" spans="16:16">
      <c r="P758" s="46"/>
    </row>
    <row r="759" spans="16:16">
      <c r="P759" s="46"/>
    </row>
    <row r="760" spans="16:16">
      <c r="P760" s="46"/>
    </row>
    <row r="761" spans="16:16">
      <c r="P761" s="46"/>
    </row>
    <row r="762" spans="16:16">
      <c r="P762" s="46"/>
    </row>
    <row r="763" spans="16:16">
      <c r="P763" s="46"/>
    </row>
    <row r="764" spans="16:16">
      <c r="P764" s="46"/>
    </row>
    <row r="765" spans="16:16">
      <c r="P765" s="46"/>
    </row>
    <row r="766" spans="16:16">
      <c r="P766" s="46"/>
    </row>
    <row r="767" spans="16:16">
      <c r="P767" s="46"/>
    </row>
    <row r="768" spans="16:16">
      <c r="P768" s="46"/>
    </row>
    <row r="769" spans="16:16">
      <c r="P769" s="46"/>
    </row>
    <row r="770" spans="16:16">
      <c r="P770" s="46"/>
    </row>
    <row r="771" spans="16:16">
      <c r="P771" s="46"/>
    </row>
    <row r="772" spans="16:16">
      <c r="P772" s="46"/>
    </row>
    <row r="773" spans="16:16">
      <c r="P773" s="46"/>
    </row>
    <row r="774" spans="16:16">
      <c r="P774" s="46"/>
    </row>
    <row r="775" spans="16:16">
      <c r="P775" s="46"/>
    </row>
    <row r="776" spans="16:16">
      <c r="P776" s="46"/>
    </row>
    <row r="777" spans="16:16">
      <c r="P777" s="46"/>
    </row>
    <row r="778" spans="16:16">
      <c r="P778" s="46"/>
    </row>
    <row r="779" spans="16:16">
      <c r="P779" s="46"/>
    </row>
    <row r="780" spans="16:16">
      <c r="P780" s="46"/>
    </row>
    <row r="781" spans="16:16">
      <c r="P781" s="46"/>
    </row>
    <row r="782" spans="16:16">
      <c r="P782" s="46"/>
    </row>
    <row r="783" spans="16:16">
      <c r="P783" s="46"/>
    </row>
    <row r="784" spans="16:16">
      <c r="P784" s="46"/>
    </row>
    <row r="785" spans="16:16">
      <c r="P785" s="46"/>
    </row>
    <row r="786" spans="16:16">
      <c r="P786" s="46"/>
    </row>
    <row r="787" spans="16:16">
      <c r="P787" s="46"/>
    </row>
    <row r="788" spans="16:16">
      <c r="P788" s="46"/>
    </row>
    <row r="789" spans="16:16">
      <c r="P789" s="46"/>
    </row>
    <row r="790" spans="16:16">
      <c r="P790" s="46"/>
    </row>
    <row r="791" spans="16:16">
      <c r="P791" s="46"/>
    </row>
    <row r="792" spans="16:16">
      <c r="P792" s="46"/>
    </row>
    <row r="793" spans="16:16">
      <c r="P793" s="46"/>
    </row>
    <row r="794" spans="16:16">
      <c r="P794" s="46"/>
    </row>
    <row r="795" spans="16:16">
      <c r="P795" s="46"/>
    </row>
    <row r="796" spans="16:16">
      <c r="P796" s="46"/>
    </row>
    <row r="797" spans="16:16">
      <c r="P797" s="46"/>
    </row>
    <row r="798" spans="16:16">
      <c r="P798" s="46"/>
    </row>
    <row r="799" spans="16:16">
      <c r="P799" s="46"/>
    </row>
    <row r="800" spans="16:16">
      <c r="P800" s="46"/>
    </row>
    <row r="801" spans="16:16">
      <c r="P801" s="46"/>
    </row>
    <row r="802" spans="16:16">
      <c r="P802" s="46"/>
    </row>
    <row r="803" spans="16:16">
      <c r="P803" s="46"/>
    </row>
    <row r="804" spans="16:16">
      <c r="P804" s="46"/>
    </row>
    <row r="805" spans="16:16">
      <c r="P805" s="46"/>
    </row>
    <row r="806" spans="16:16">
      <c r="P806" s="46"/>
    </row>
    <row r="807" spans="16:16">
      <c r="P807" s="46"/>
    </row>
    <row r="808" spans="16:16">
      <c r="P808" s="46"/>
    </row>
    <row r="809" spans="16:16">
      <c r="P809" s="46"/>
    </row>
    <row r="810" spans="16:16">
      <c r="P810" s="46"/>
    </row>
    <row r="811" spans="16:16">
      <c r="P811" s="46"/>
    </row>
    <row r="812" spans="16:16">
      <c r="P812" s="46"/>
    </row>
    <row r="813" spans="16:16">
      <c r="P813" s="46"/>
    </row>
    <row r="814" spans="16:16">
      <c r="P814" s="46"/>
    </row>
    <row r="815" spans="16:16">
      <c r="P815" s="46"/>
    </row>
    <row r="816" spans="16:16">
      <c r="P816" s="46"/>
    </row>
    <row r="817" spans="16:16">
      <c r="P817" s="46"/>
    </row>
    <row r="818" spans="16:16">
      <c r="P818" s="46"/>
    </row>
    <row r="819" spans="16:16">
      <c r="P819" s="46"/>
    </row>
    <row r="820" spans="16:16">
      <c r="P820" s="46"/>
    </row>
    <row r="821" spans="16:16">
      <c r="P821" s="46"/>
    </row>
    <row r="822" spans="16:16">
      <c r="P822" s="46"/>
    </row>
    <row r="823" spans="16:16">
      <c r="P823" s="46"/>
    </row>
    <row r="824" spans="16:16">
      <c r="P824" s="46"/>
    </row>
    <row r="825" spans="16:16">
      <c r="P825" s="46"/>
    </row>
    <row r="826" spans="16:16">
      <c r="P826" s="46"/>
    </row>
    <row r="827" spans="16:16">
      <c r="P827" s="46"/>
    </row>
    <row r="828" spans="16:16">
      <c r="P828" s="46"/>
    </row>
    <row r="829" spans="16:16">
      <c r="P829" s="46"/>
    </row>
    <row r="830" spans="16:16">
      <c r="P830" s="46"/>
    </row>
    <row r="831" spans="16:16">
      <c r="P831" s="46"/>
    </row>
    <row r="832" spans="16:16">
      <c r="P832" s="46"/>
    </row>
    <row r="833" spans="16:16">
      <c r="P833" s="46"/>
    </row>
    <row r="834" spans="16:16">
      <c r="P834" s="46"/>
    </row>
    <row r="835" spans="16:16">
      <c r="P835" s="46"/>
    </row>
    <row r="836" spans="16:16">
      <c r="P836" s="46"/>
    </row>
    <row r="837" spans="16:16">
      <c r="P837" s="46"/>
    </row>
    <row r="838" spans="16:16">
      <c r="P838" s="46"/>
    </row>
    <row r="839" spans="16:16">
      <c r="P839" s="46"/>
    </row>
    <row r="840" spans="16:16">
      <c r="P840" s="46"/>
    </row>
    <row r="841" spans="16:16">
      <c r="P841" s="46"/>
    </row>
    <row r="842" spans="16:16">
      <c r="P842" s="46"/>
    </row>
    <row r="843" spans="16:16">
      <c r="P843" s="46"/>
    </row>
    <row r="844" spans="16:16">
      <c r="P844" s="46"/>
    </row>
    <row r="845" spans="16:16">
      <c r="P845" s="46"/>
    </row>
    <row r="846" spans="16:16">
      <c r="P846" s="46"/>
    </row>
    <row r="847" spans="16:16">
      <c r="P847" s="46"/>
    </row>
    <row r="848" spans="16:16">
      <c r="P848" s="46"/>
    </row>
    <row r="849" spans="16:16">
      <c r="P849" s="46"/>
    </row>
    <row r="850" spans="16:16">
      <c r="P850" s="46"/>
    </row>
    <row r="851" spans="16:16">
      <c r="P851" s="46"/>
    </row>
    <row r="852" spans="16:16">
      <c r="P852" s="46"/>
    </row>
    <row r="853" spans="16:16">
      <c r="P853" s="46"/>
    </row>
    <row r="854" spans="16:16">
      <c r="P854" s="46"/>
    </row>
    <row r="855" spans="16:16">
      <c r="P855" s="46"/>
    </row>
    <row r="856" spans="16:16">
      <c r="P856" s="46"/>
    </row>
    <row r="857" spans="16:16">
      <c r="P857" s="46"/>
    </row>
    <row r="858" spans="16:16">
      <c r="P858" s="46"/>
    </row>
    <row r="859" spans="16:16">
      <c r="P859" s="46"/>
    </row>
    <row r="860" spans="16:16">
      <c r="P860" s="46"/>
    </row>
    <row r="861" spans="16:16">
      <c r="P861" s="46"/>
    </row>
    <row r="862" spans="16:16">
      <c r="P862" s="46"/>
    </row>
    <row r="863" spans="16:16">
      <c r="P863" s="46"/>
    </row>
    <row r="864" spans="16:16">
      <c r="P864" s="46"/>
    </row>
    <row r="865" spans="16:16">
      <c r="P865" s="46"/>
    </row>
    <row r="866" spans="16:16">
      <c r="P866" s="46"/>
    </row>
    <row r="867" spans="16:16">
      <c r="P867" s="46"/>
    </row>
    <row r="868" spans="16:16">
      <c r="P868" s="46"/>
    </row>
    <row r="869" spans="16:16">
      <c r="P869" s="46"/>
    </row>
    <row r="870" spans="16:16">
      <c r="P870" s="46"/>
    </row>
    <row r="871" spans="16:16">
      <c r="P871" s="46"/>
    </row>
    <row r="872" spans="16:16">
      <c r="P872" s="46"/>
    </row>
    <row r="873" spans="16:16">
      <c r="P873" s="46"/>
    </row>
    <row r="874" spans="16:16">
      <c r="P874" s="46"/>
    </row>
    <row r="875" spans="16:16">
      <c r="P875" s="46"/>
    </row>
    <row r="876" spans="16:16">
      <c r="P876" s="46"/>
    </row>
    <row r="877" spans="16:16">
      <c r="P877" s="46"/>
    </row>
    <row r="878" spans="16:16">
      <c r="P878" s="46"/>
    </row>
    <row r="879" spans="16:16">
      <c r="P879" s="46"/>
    </row>
    <row r="880" spans="16:16">
      <c r="P880" s="46"/>
    </row>
    <row r="881" spans="16:16">
      <c r="P881" s="46"/>
    </row>
    <row r="882" spans="16:16">
      <c r="P882" s="46"/>
    </row>
    <row r="883" spans="16:16">
      <c r="P883" s="46"/>
    </row>
    <row r="884" spans="16:16">
      <c r="P884" s="46"/>
    </row>
    <row r="885" spans="16:16">
      <c r="P885" s="46"/>
    </row>
    <row r="886" spans="16:16">
      <c r="P886" s="46"/>
    </row>
    <row r="887" spans="16:16">
      <c r="P887" s="46"/>
    </row>
    <row r="888" spans="16:16">
      <c r="P888" s="46"/>
    </row>
    <row r="889" spans="16:16">
      <c r="P889" s="46"/>
    </row>
    <row r="890" spans="16:16">
      <c r="P890" s="46"/>
    </row>
    <row r="891" spans="16:16">
      <c r="P891" s="46"/>
    </row>
    <row r="892" spans="16:16">
      <c r="P892" s="46"/>
    </row>
    <row r="893" spans="16:16">
      <c r="P893" s="46"/>
    </row>
    <row r="894" spans="16:16">
      <c r="P894" s="46"/>
    </row>
    <row r="895" spans="16:16">
      <c r="P895" s="46"/>
    </row>
    <row r="896" spans="16:16">
      <c r="P896" s="46"/>
    </row>
    <row r="897" spans="16:16">
      <c r="P897" s="46"/>
    </row>
    <row r="898" spans="16:16">
      <c r="P898" s="46"/>
    </row>
    <row r="899" spans="16:16">
      <c r="P899" s="46"/>
    </row>
    <row r="900" spans="16:16">
      <c r="P900" s="46"/>
    </row>
    <row r="901" spans="16:16">
      <c r="P901" s="46"/>
    </row>
    <row r="902" spans="16:16">
      <c r="P902" s="46"/>
    </row>
    <row r="903" spans="16:16">
      <c r="P903" s="46"/>
    </row>
    <row r="904" spans="16:16">
      <c r="P904" s="46"/>
    </row>
    <row r="905" spans="16:16">
      <c r="P905" s="46"/>
    </row>
    <row r="906" spans="16:16">
      <c r="P906" s="46"/>
    </row>
    <row r="907" spans="16:16">
      <c r="P907" s="46"/>
    </row>
    <row r="908" spans="16:16">
      <c r="P908" s="46"/>
    </row>
    <row r="909" spans="16:16">
      <c r="P909" s="46"/>
    </row>
    <row r="910" spans="16:16">
      <c r="P910" s="46"/>
    </row>
    <row r="911" spans="16:16">
      <c r="P911" s="46"/>
    </row>
    <row r="912" spans="16:16">
      <c r="P912" s="46"/>
    </row>
    <row r="913" spans="16:16">
      <c r="P913" s="46"/>
    </row>
    <row r="914" spans="16:16">
      <c r="P914" s="46"/>
    </row>
    <row r="915" spans="16:16">
      <c r="P915" s="46"/>
    </row>
    <row r="916" spans="16:16">
      <c r="P916" s="46"/>
    </row>
    <row r="917" spans="16:16">
      <c r="P917" s="46"/>
    </row>
    <row r="918" spans="16:16">
      <c r="P918" s="46"/>
    </row>
    <row r="919" spans="16:16">
      <c r="P919" s="46"/>
    </row>
    <row r="920" spans="16:16">
      <c r="P920" s="46"/>
    </row>
    <row r="921" spans="16:16">
      <c r="P921" s="46"/>
    </row>
    <row r="922" spans="16:16">
      <c r="P922" s="46"/>
    </row>
    <row r="923" spans="16:16">
      <c r="P923" s="46"/>
    </row>
    <row r="924" spans="16:16">
      <c r="P924" s="46"/>
    </row>
    <row r="925" spans="16:16">
      <c r="P925" s="46"/>
    </row>
    <row r="926" spans="16:16">
      <c r="P926" s="46"/>
    </row>
    <row r="927" spans="16:16">
      <c r="P927" s="46"/>
    </row>
    <row r="928" spans="16:16">
      <c r="P928" s="46"/>
    </row>
    <row r="929" spans="16:16">
      <c r="P929" s="46"/>
    </row>
    <row r="930" spans="16:16">
      <c r="P930" s="46"/>
    </row>
    <row r="931" spans="16:16">
      <c r="P931" s="46"/>
    </row>
    <row r="932" spans="16:16">
      <c r="P932" s="46"/>
    </row>
    <row r="933" spans="16:16">
      <c r="P933" s="46"/>
    </row>
    <row r="934" spans="16:16">
      <c r="P934" s="46"/>
    </row>
    <row r="935" spans="16:16">
      <c r="P935" s="46"/>
    </row>
    <row r="936" spans="16:16">
      <c r="P936" s="46"/>
    </row>
    <row r="937" spans="16:16">
      <c r="P937" s="46"/>
    </row>
    <row r="938" spans="16:16">
      <c r="P938" s="46"/>
    </row>
    <row r="939" spans="16:16">
      <c r="P939" s="46"/>
    </row>
    <row r="940" spans="16:16">
      <c r="P940" s="46"/>
    </row>
    <row r="941" spans="16:16">
      <c r="P941" s="46"/>
    </row>
    <row r="942" spans="16:16">
      <c r="P942" s="46"/>
    </row>
    <row r="943" spans="16:16">
      <c r="P943" s="46"/>
    </row>
    <row r="944" spans="16:16">
      <c r="P944" s="46"/>
    </row>
    <row r="945" spans="16:16">
      <c r="P945" s="46"/>
    </row>
    <row r="946" spans="16:16">
      <c r="P946" s="46"/>
    </row>
    <row r="947" spans="16:16">
      <c r="P947" s="46"/>
    </row>
    <row r="948" spans="16:16">
      <c r="P948" s="46"/>
    </row>
    <row r="949" spans="16:16">
      <c r="P949" s="46"/>
    </row>
    <row r="950" spans="16:16">
      <c r="P950" s="46"/>
    </row>
    <row r="951" spans="16:16">
      <c r="P951" s="46"/>
    </row>
    <row r="952" spans="16:16">
      <c r="P952" s="46"/>
    </row>
    <row r="953" spans="16:16">
      <c r="P953" s="46"/>
    </row>
    <row r="954" spans="16:16">
      <c r="P954" s="46"/>
    </row>
    <row r="955" spans="16:16">
      <c r="P955" s="46"/>
    </row>
    <row r="956" spans="16:16">
      <c r="P956" s="46"/>
    </row>
    <row r="957" spans="16:16">
      <c r="P957" s="46"/>
    </row>
    <row r="958" spans="16:16">
      <c r="P958" s="46"/>
    </row>
    <row r="959" spans="16:16">
      <c r="P959" s="46"/>
    </row>
    <row r="960" spans="16:16">
      <c r="P960" s="46"/>
    </row>
    <row r="961" spans="16:16">
      <c r="P961" s="46"/>
    </row>
    <row r="962" spans="16:16">
      <c r="P962" s="46"/>
    </row>
    <row r="963" spans="16:16">
      <c r="P963" s="46"/>
    </row>
    <row r="964" spans="16:16">
      <c r="P964" s="46"/>
    </row>
    <row r="965" spans="16:16">
      <c r="P965" s="46"/>
    </row>
    <row r="966" spans="16:16">
      <c r="P966" s="46"/>
    </row>
    <row r="967" spans="16:16">
      <c r="P967" s="46"/>
    </row>
    <row r="968" spans="16:16">
      <c r="P968" s="46"/>
    </row>
    <row r="969" spans="16:16">
      <c r="P969" s="46"/>
    </row>
    <row r="970" spans="16:16">
      <c r="P970" s="46"/>
    </row>
    <row r="971" spans="16:16">
      <c r="P971" s="46"/>
    </row>
    <row r="972" spans="16:16">
      <c r="P972" s="46"/>
    </row>
    <row r="973" spans="16:16">
      <c r="P973" s="46"/>
    </row>
    <row r="974" spans="16:16">
      <c r="P974" s="46"/>
    </row>
    <row r="975" spans="16:16">
      <c r="P975" s="46"/>
    </row>
    <row r="976" spans="16:16">
      <c r="P976" s="46"/>
    </row>
    <row r="977" spans="16:16">
      <c r="P977" s="46"/>
    </row>
  </sheetData>
  <mergeCells count="15">
    <mergeCell ref="B3:F3"/>
    <mergeCell ref="B31:C31"/>
    <mergeCell ref="B33:C33"/>
    <mergeCell ref="B36:F36"/>
    <mergeCell ref="B29:C29"/>
    <mergeCell ref="B27:C27"/>
    <mergeCell ref="A48:C48"/>
    <mergeCell ref="B46:E46"/>
    <mergeCell ref="B37:E37"/>
    <mergeCell ref="B38:E38"/>
    <mergeCell ref="B39:E39"/>
    <mergeCell ref="B43:E43"/>
    <mergeCell ref="B41:E41"/>
    <mergeCell ref="B42:E42"/>
    <mergeCell ref="B40:E40"/>
  </mergeCells>
  <phoneticPr fontId="31" type="noConversion"/>
  <printOptions horizontalCentered="1"/>
  <pageMargins left="0.27559055118110237" right="0.27559055118110237" top="0.27559055118110237" bottom="0.23622047244094491" header="0.51181102362204722" footer="0.31496062992125984"/>
  <pageSetup scale="50" firstPageNumber="0" orientation="landscape" horizontalDpi="300" verticalDpi="3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9"/>
  <dimension ref="A1:R974"/>
  <sheetViews>
    <sheetView workbookViewId="0">
      <selection activeCell="A4" sqref="A4"/>
    </sheetView>
  </sheetViews>
  <sheetFormatPr defaultRowHeight="12.75"/>
  <cols>
    <col min="1" max="1" width="20.140625" style="2" customWidth="1"/>
    <col min="2" max="2" width="9.140625" style="2"/>
    <col min="3" max="5" width="5.28515625" style="1" customWidth="1"/>
    <col min="6" max="6" width="11.140625" style="1" customWidth="1"/>
    <col min="7" max="9" width="5.28515625" style="1" customWidth="1"/>
    <col min="10" max="10" width="11.7109375" style="1" customWidth="1"/>
    <col min="11" max="13" width="5.28515625" style="1" customWidth="1"/>
    <col min="14" max="14" width="11.85546875" style="1" customWidth="1"/>
    <col min="15" max="17" width="5.28515625" style="1" customWidth="1"/>
    <col min="18" max="18" width="12" style="1" customWidth="1"/>
    <col min="19" max="19" width="5.7109375" customWidth="1"/>
  </cols>
  <sheetData>
    <row r="1" spans="1:18" ht="27" customHeight="1">
      <c r="A1" s="151" t="s">
        <v>0</v>
      </c>
      <c r="B1" s="151"/>
      <c r="C1" s="151"/>
      <c r="D1" s="151"/>
      <c r="E1" s="151"/>
      <c r="F1" s="151"/>
      <c r="G1" s="8" t="s">
        <v>1</v>
      </c>
      <c r="H1" s="32"/>
      <c r="I1" s="3"/>
      <c r="J1" s="3"/>
      <c r="K1" s="3"/>
      <c r="L1" s="3"/>
      <c r="M1" s="3"/>
      <c r="N1" s="3"/>
      <c r="O1" s="3"/>
      <c r="P1" s="3"/>
      <c r="Q1" s="3"/>
      <c r="R1" s="3"/>
    </row>
    <row r="2" spans="1:18" ht="19.5" customHeight="1">
      <c r="A2" s="152" t="s">
        <v>2</v>
      </c>
      <c r="B2" s="152"/>
      <c r="C2" s="152"/>
      <c r="D2" s="152"/>
      <c r="E2" s="152"/>
      <c r="F2" s="3"/>
      <c r="G2" s="3"/>
      <c r="H2" s="3"/>
      <c r="I2" s="3"/>
      <c r="J2" s="3"/>
      <c r="K2" s="3"/>
      <c r="L2" s="3"/>
      <c r="M2" s="3"/>
      <c r="N2" s="3" t="s">
        <v>3</v>
      </c>
      <c r="O2" s="3"/>
      <c r="P2" s="3"/>
      <c r="Q2" s="3"/>
      <c r="R2" s="3"/>
    </row>
    <row r="3" spans="1:18" ht="20.25" customHeight="1">
      <c r="A3" s="153" t="s">
        <v>165</v>
      </c>
      <c r="B3" s="153"/>
      <c r="C3" s="153"/>
      <c r="D3" s="153"/>
      <c r="E3" s="153"/>
      <c r="F3" s="153"/>
      <c r="G3" s="153"/>
      <c r="H3"/>
      <c r="I3"/>
      <c r="J3"/>
      <c r="K3"/>
      <c r="L3"/>
      <c r="M3"/>
      <c r="N3"/>
      <c r="O3"/>
      <c r="P3"/>
      <c r="Q3"/>
      <c r="R3"/>
    </row>
    <row r="4" spans="1:18" ht="35.1" customHeight="1">
      <c r="A4" s="4" t="s">
        <v>110</v>
      </c>
      <c r="B4" s="4" t="s">
        <v>111</v>
      </c>
      <c r="C4" s="149" t="s">
        <v>112</v>
      </c>
      <c r="D4" s="149"/>
      <c r="E4" s="149"/>
      <c r="F4" s="5" t="s">
        <v>113</v>
      </c>
      <c r="G4" s="149" t="s">
        <v>112</v>
      </c>
      <c r="H4" s="149"/>
      <c r="I4" s="149"/>
      <c r="J4" s="5" t="s">
        <v>113</v>
      </c>
      <c r="K4" s="149" t="s">
        <v>112</v>
      </c>
      <c r="L4" s="149"/>
      <c r="M4" s="149"/>
      <c r="N4" s="5" t="s">
        <v>113</v>
      </c>
      <c r="O4" s="149" t="s">
        <v>112</v>
      </c>
      <c r="P4" s="149"/>
      <c r="Q4" s="150"/>
      <c r="R4" s="5" t="s">
        <v>113</v>
      </c>
    </row>
    <row r="5" spans="1:18">
      <c r="A5" s="4"/>
      <c r="B5" s="4" t="s">
        <v>114</v>
      </c>
      <c r="C5" s="5"/>
      <c r="D5" s="5"/>
      <c r="E5" s="5"/>
      <c r="F5" s="5" t="s">
        <v>115</v>
      </c>
      <c r="G5" s="5"/>
      <c r="H5" s="5"/>
      <c r="I5" s="5" t="s">
        <v>116</v>
      </c>
      <c r="J5" s="5" t="s">
        <v>117</v>
      </c>
      <c r="K5" s="5"/>
      <c r="L5" s="5"/>
      <c r="M5" s="5" t="s">
        <v>116</v>
      </c>
      <c r="N5" s="5" t="s">
        <v>118</v>
      </c>
      <c r="O5" s="5"/>
      <c r="P5" s="5"/>
      <c r="Q5" s="33" t="s">
        <v>116</v>
      </c>
      <c r="R5" s="5" t="s">
        <v>119</v>
      </c>
    </row>
    <row r="6" spans="1:18" ht="36.75" customHeight="1">
      <c r="A6" s="6" t="s">
        <v>120</v>
      </c>
      <c r="B6" s="7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5"/>
      <c r="R6" s="34"/>
    </row>
    <row r="7" spans="1:18" ht="47.25" customHeight="1">
      <c r="A7" s="36" t="s">
        <v>121</v>
      </c>
      <c r="B7" s="37" t="s">
        <v>122</v>
      </c>
      <c r="C7" s="38">
        <v>90</v>
      </c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9"/>
      <c r="R7" s="38"/>
    </row>
    <row r="8" spans="1:18" ht="46.5" customHeight="1">
      <c r="A8" s="36" t="s">
        <v>123</v>
      </c>
      <c r="B8" s="37" t="s">
        <v>122</v>
      </c>
      <c r="C8" s="38">
        <v>30</v>
      </c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9"/>
      <c r="R8" s="38"/>
    </row>
    <row r="9" spans="1:18" ht="57" customHeight="1">
      <c r="A9" s="36" t="s">
        <v>124</v>
      </c>
      <c r="B9" s="37" t="s">
        <v>122</v>
      </c>
      <c r="C9" s="38">
        <v>2</v>
      </c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9"/>
      <c r="R9" s="38"/>
    </row>
    <row r="10" spans="1:18" ht="37.5" customHeight="1">
      <c r="A10" s="36" t="s">
        <v>125</v>
      </c>
      <c r="B10" s="37" t="s">
        <v>122</v>
      </c>
      <c r="C10" s="38">
        <v>4</v>
      </c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9"/>
      <c r="R10" s="38"/>
    </row>
    <row r="11" spans="1:18" ht="38.25" customHeight="1">
      <c r="A11" s="36" t="s">
        <v>151</v>
      </c>
      <c r="B11" s="37" t="s">
        <v>122</v>
      </c>
      <c r="C11" s="38">
        <v>1</v>
      </c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9"/>
      <c r="R11" s="38"/>
    </row>
    <row r="12" spans="1:18">
      <c r="A12" s="6" t="s">
        <v>126</v>
      </c>
      <c r="B12" s="40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5"/>
      <c r="R12" s="34"/>
    </row>
    <row r="13" spans="1:18">
      <c r="A13" s="36" t="s">
        <v>127</v>
      </c>
      <c r="B13" s="37" t="s">
        <v>122</v>
      </c>
      <c r="C13" s="38">
        <v>90</v>
      </c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9"/>
      <c r="R13" s="38"/>
    </row>
    <row r="14" spans="1:18">
      <c r="A14" s="41" t="s">
        <v>128</v>
      </c>
      <c r="B14" s="37" t="s">
        <v>122</v>
      </c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9"/>
      <c r="R14" s="38"/>
    </row>
    <row r="15" spans="1:18">
      <c r="A15" s="36" t="s">
        <v>129</v>
      </c>
      <c r="B15" s="37" t="s">
        <v>122</v>
      </c>
      <c r="C15" s="38">
        <v>90</v>
      </c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9"/>
      <c r="R15" s="38"/>
    </row>
    <row r="16" spans="1:18">
      <c r="A16" s="36" t="s">
        <v>130</v>
      </c>
      <c r="B16" s="37" t="s">
        <v>131</v>
      </c>
      <c r="C16" s="38">
        <v>1</v>
      </c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9"/>
      <c r="R16" s="38"/>
    </row>
    <row r="17" spans="1:18">
      <c r="A17" s="36" t="s">
        <v>132</v>
      </c>
      <c r="B17" s="37" t="s">
        <v>122</v>
      </c>
      <c r="C17" s="38">
        <v>90</v>
      </c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9"/>
      <c r="R17" s="38"/>
    </row>
    <row r="18" spans="1:18">
      <c r="Q18" s="31"/>
    </row>
    <row r="19" spans="1:18">
      <c r="Q19" s="31"/>
    </row>
    <row r="20" spans="1:18">
      <c r="Q20" s="31"/>
    </row>
    <row r="21" spans="1:18">
      <c r="Q21" s="31"/>
    </row>
    <row r="22" spans="1:18">
      <c r="Q22" s="31"/>
    </row>
    <row r="23" spans="1:18">
      <c r="Q23" s="31"/>
    </row>
    <row r="24" spans="1:18">
      <c r="Q24" s="31"/>
    </row>
    <row r="25" spans="1:18">
      <c r="Q25" s="31"/>
    </row>
    <row r="26" spans="1:18">
      <c r="Q26" s="31"/>
    </row>
    <row r="27" spans="1:18">
      <c r="Q27" s="31"/>
    </row>
    <row r="28" spans="1:18">
      <c r="Q28" s="31"/>
    </row>
    <row r="29" spans="1:18">
      <c r="Q29" s="31"/>
    </row>
    <row r="30" spans="1:18">
      <c r="Q30" s="31"/>
    </row>
    <row r="31" spans="1:18">
      <c r="Q31" s="31"/>
    </row>
    <row r="32" spans="1:18">
      <c r="Q32" s="31"/>
    </row>
    <row r="33" spans="17:17">
      <c r="Q33" s="31"/>
    </row>
    <row r="34" spans="17:17">
      <c r="Q34" s="31"/>
    </row>
    <row r="35" spans="17:17">
      <c r="Q35" s="31"/>
    </row>
    <row r="36" spans="17:17">
      <c r="Q36" s="31"/>
    </row>
    <row r="37" spans="17:17">
      <c r="Q37" s="31"/>
    </row>
    <row r="38" spans="17:17">
      <c r="Q38" s="31"/>
    </row>
    <row r="39" spans="17:17">
      <c r="Q39" s="31"/>
    </row>
    <row r="40" spans="17:17">
      <c r="Q40" s="31"/>
    </row>
    <row r="41" spans="17:17">
      <c r="Q41" s="31"/>
    </row>
    <row r="42" spans="17:17">
      <c r="Q42" s="31"/>
    </row>
    <row r="43" spans="17:17">
      <c r="Q43" s="31"/>
    </row>
    <row r="44" spans="17:17">
      <c r="Q44" s="31"/>
    </row>
    <row r="45" spans="17:17">
      <c r="Q45" s="31"/>
    </row>
    <row r="46" spans="17:17">
      <c r="Q46" s="31"/>
    </row>
    <row r="47" spans="17:17">
      <c r="Q47" s="31"/>
    </row>
    <row r="48" spans="17:17">
      <c r="Q48" s="31"/>
    </row>
    <row r="49" spans="17:17">
      <c r="Q49" s="31"/>
    </row>
    <row r="50" spans="17:17">
      <c r="Q50" s="31"/>
    </row>
    <row r="51" spans="17:17">
      <c r="Q51" s="31"/>
    </row>
    <row r="52" spans="17:17">
      <c r="Q52" s="31"/>
    </row>
    <row r="53" spans="17:17">
      <c r="Q53" s="31"/>
    </row>
    <row r="54" spans="17:17">
      <c r="Q54" s="31"/>
    </row>
    <row r="55" spans="17:17">
      <c r="Q55" s="31"/>
    </row>
    <row r="56" spans="17:17">
      <c r="Q56" s="31"/>
    </row>
    <row r="57" spans="17:17">
      <c r="Q57" s="31"/>
    </row>
    <row r="58" spans="17:17">
      <c r="Q58" s="31"/>
    </row>
    <row r="59" spans="17:17">
      <c r="Q59" s="31"/>
    </row>
    <row r="60" spans="17:17">
      <c r="Q60" s="31"/>
    </row>
    <row r="61" spans="17:17">
      <c r="Q61" s="31"/>
    </row>
    <row r="62" spans="17:17">
      <c r="Q62" s="31"/>
    </row>
    <row r="63" spans="17:17">
      <c r="Q63" s="31"/>
    </row>
    <row r="64" spans="17:17">
      <c r="Q64" s="31"/>
    </row>
    <row r="65" spans="17:17">
      <c r="Q65" s="31"/>
    </row>
    <row r="66" spans="17:17">
      <c r="Q66" s="31"/>
    </row>
    <row r="67" spans="17:17">
      <c r="Q67" s="31"/>
    </row>
    <row r="68" spans="17:17">
      <c r="Q68" s="31"/>
    </row>
    <row r="69" spans="17:17">
      <c r="Q69" s="31"/>
    </row>
    <row r="70" spans="17:17">
      <c r="Q70" s="31"/>
    </row>
    <row r="71" spans="17:17">
      <c r="Q71" s="31"/>
    </row>
    <row r="72" spans="17:17">
      <c r="Q72" s="31"/>
    </row>
    <row r="73" spans="17:17">
      <c r="Q73" s="31"/>
    </row>
    <row r="74" spans="17:17">
      <c r="Q74" s="31"/>
    </row>
    <row r="75" spans="17:17">
      <c r="Q75" s="31"/>
    </row>
    <row r="76" spans="17:17">
      <c r="Q76" s="31"/>
    </row>
    <row r="77" spans="17:17">
      <c r="Q77" s="31"/>
    </row>
    <row r="78" spans="17:17">
      <c r="Q78" s="31"/>
    </row>
    <row r="79" spans="17:17">
      <c r="Q79" s="31"/>
    </row>
    <row r="80" spans="17:17">
      <c r="Q80" s="31"/>
    </row>
    <row r="81" spans="17:17">
      <c r="Q81" s="31"/>
    </row>
    <row r="82" spans="17:17">
      <c r="Q82" s="31"/>
    </row>
    <row r="83" spans="17:17">
      <c r="Q83" s="31"/>
    </row>
    <row r="84" spans="17:17">
      <c r="Q84" s="31"/>
    </row>
    <row r="85" spans="17:17">
      <c r="Q85" s="31"/>
    </row>
    <row r="86" spans="17:17">
      <c r="Q86" s="31"/>
    </row>
    <row r="87" spans="17:17">
      <c r="Q87" s="31"/>
    </row>
    <row r="88" spans="17:17">
      <c r="Q88" s="31"/>
    </row>
    <row r="89" spans="17:17">
      <c r="Q89" s="31"/>
    </row>
    <row r="90" spans="17:17">
      <c r="Q90" s="31"/>
    </row>
    <row r="91" spans="17:17">
      <c r="Q91" s="31"/>
    </row>
    <row r="92" spans="17:17">
      <c r="Q92" s="31"/>
    </row>
    <row r="93" spans="17:17">
      <c r="Q93" s="31"/>
    </row>
    <row r="94" spans="17:17">
      <c r="Q94" s="31"/>
    </row>
    <row r="95" spans="17:17">
      <c r="Q95" s="31"/>
    </row>
    <row r="96" spans="17:17">
      <c r="Q96" s="31"/>
    </row>
    <row r="97" spans="17:17">
      <c r="Q97" s="31"/>
    </row>
    <row r="98" spans="17:17">
      <c r="Q98" s="31"/>
    </row>
    <row r="99" spans="17:17">
      <c r="Q99" s="31"/>
    </row>
    <row r="100" spans="17:17">
      <c r="Q100" s="31"/>
    </row>
    <row r="101" spans="17:17">
      <c r="Q101" s="31"/>
    </row>
    <row r="102" spans="17:17">
      <c r="Q102" s="31"/>
    </row>
    <row r="103" spans="17:17">
      <c r="Q103" s="31"/>
    </row>
    <row r="104" spans="17:17">
      <c r="Q104" s="31"/>
    </row>
    <row r="105" spans="17:17">
      <c r="Q105" s="31"/>
    </row>
    <row r="106" spans="17:17">
      <c r="Q106" s="31"/>
    </row>
    <row r="107" spans="17:17">
      <c r="Q107" s="31"/>
    </row>
    <row r="108" spans="17:17">
      <c r="Q108" s="31"/>
    </row>
    <row r="109" spans="17:17">
      <c r="Q109" s="31"/>
    </row>
    <row r="110" spans="17:17">
      <c r="Q110" s="31"/>
    </row>
    <row r="111" spans="17:17">
      <c r="Q111" s="31"/>
    </row>
    <row r="112" spans="17:17">
      <c r="Q112" s="31"/>
    </row>
    <row r="113" spans="17:17">
      <c r="Q113" s="31"/>
    </row>
    <row r="114" spans="17:17">
      <c r="Q114" s="31"/>
    </row>
    <row r="115" spans="17:17">
      <c r="Q115" s="31"/>
    </row>
    <row r="116" spans="17:17">
      <c r="Q116" s="31"/>
    </row>
    <row r="117" spans="17:17">
      <c r="Q117" s="31"/>
    </row>
    <row r="118" spans="17:17">
      <c r="Q118" s="31"/>
    </row>
    <row r="119" spans="17:17">
      <c r="Q119" s="31"/>
    </row>
    <row r="120" spans="17:17">
      <c r="Q120" s="31"/>
    </row>
    <row r="121" spans="17:17">
      <c r="Q121" s="31"/>
    </row>
    <row r="122" spans="17:17">
      <c r="Q122" s="31"/>
    </row>
    <row r="123" spans="17:17">
      <c r="Q123" s="31"/>
    </row>
    <row r="124" spans="17:17">
      <c r="Q124" s="31"/>
    </row>
    <row r="125" spans="17:17">
      <c r="Q125" s="31"/>
    </row>
    <row r="126" spans="17:17">
      <c r="Q126" s="31"/>
    </row>
    <row r="127" spans="17:17">
      <c r="Q127" s="31"/>
    </row>
    <row r="128" spans="17:17">
      <c r="Q128" s="31"/>
    </row>
    <row r="129" spans="17:17">
      <c r="Q129" s="31"/>
    </row>
    <row r="130" spans="17:17">
      <c r="Q130" s="31"/>
    </row>
    <row r="131" spans="17:17">
      <c r="Q131" s="31"/>
    </row>
    <row r="132" spans="17:17">
      <c r="Q132" s="31"/>
    </row>
    <row r="133" spans="17:17">
      <c r="Q133" s="31"/>
    </row>
    <row r="134" spans="17:17">
      <c r="Q134" s="31"/>
    </row>
    <row r="135" spans="17:17">
      <c r="Q135" s="31"/>
    </row>
    <row r="136" spans="17:17">
      <c r="Q136" s="31"/>
    </row>
    <row r="137" spans="17:17">
      <c r="Q137" s="31"/>
    </row>
    <row r="138" spans="17:17">
      <c r="Q138" s="31"/>
    </row>
    <row r="139" spans="17:17">
      <c r="Q139" s="31"/>
    </row>
    <row r="140" spans="17:17">
      <c r="Q140" s="31"/>
    </row>
    <row r="141" spans="17:17">
      <c r="Q141" s="31"/>
    </row>
    <row r="142" spans="17:17">
      <c r="Q142" s="31"/>
    </row>
    <row r="143" spans="17:17">
      <c r="Q143" s="31"/>
    </row>
    <row r="144" spans="17:17">
      <c r="Q144" s="31"/>
    </row>
    <row r="145" spans="17:17">
      <c r="Q145" s="31"/>
    </row>
    <row r="146" spans="17:17">
      <c r="Q146" s="31"/>
    </row>
    <row r="147" spans="17:17">
      <c r="Q147" s="31"/>
    </row>
    <row r="148" spans="17:17">
      <c r="Q148" s="31"/>
    </row>
    <row r="149" spans="17:17">
      <c r="Q149" s="31"/>
    </row>
    <row r="150" spans="17:17">
      <c r="Q150" s="31"/>
    </row>
    <row r="151" spans="17:17">
      <c r="Q151" s="31"/>
    </row>
    <row r="152" spans="17:17">
      <c r="Q152" s="31"/>
    </row>
    <row r="153" spans="17:17">
      <c r="Q153" s="31"/>
    </row>
    <row r="154" spans="17:17">
      <c r="Q154" s="31"/>
    </row>
    <row r="155" spans="17:17">
      <c r="Q155" s="31"/>
    </row>
    <row r="156" spans="17:17">
      <c r="Q156" s="31"/>
    </row>
    <row r="157" spans="17:17">
      <c r="Q157" s="31"/>
    </row>
    <row r="158" spans="17:17">
      <c r="Q158" s="31"/>
    </row>
    <row r="159" spans="17:17">
      <c r="Q159" s="31"/>
    </row>
    <row r="160" spans="17:17">
      <c r="Q160" s="31"/>
    </row>
    <row r="161" spans="17:17">
      <c r="Q161" s="31"/>
    </row>
    <row r="162" spans="17:17">
      <c r="Q162" s="31"/>
    </row>
    <row r="163" spans="17:17">
      <c r="Q163" s="31"/>
    </row>
    <row r="164" spans="17:17">
      <c r="Q164" s="31"/>
    </row>
    <row r="165" spans="17:17">
      <c r="Q165" s="31"/>
    </row>
    <row r="166" spans="17:17">
      <c r="Q166" s="31"/>
    </row>
    <row r="167" spans="17:17">
      <c r="Q167" s="31"/>
    </row>
    <row r="168" spans="17:17">
      <c r="Q168" s="31"/>
    </row>
    <row r="169" spans="17:17">
      <c r="Q169" s="31"/>
    </row>
    <row r="170" spans="17:17">
      <c r="Q170" s="31"/>
    </row>
    <row r="171" spans="17:17">
      <c r="Q171" s="31"/>
    </row>
    <row r="172" spans="17:17">
      <c r="Q172" s="31"/>
    </row>
    <row r="173" spans="17:17">
      <c r="Q173" s="31"/>
    </row>
    <row r="174" spans="17:17">
      <c r="Q174" s="31"/>
    </row>
    <row r="175" spans="17:17">
      <c r="Q175" s="31"/>
    </row>
    <row r="176" spans="17:17">
      <c r="Q176" s="31"/>
    </row>
    <row r="177" spans="17:17">
      <c r="Q177" s="31"/>
    </row>
    <row r="178" spans="17:17">
      <c r="Q178" s="31"/>
    </row>
    <row r="179" spans="17:17">
      <c r="Q179" s="31"/>
    </row>
    <row r="180" spans="17:17">
      <c r="Q180" s="31"/>
    </row>
    <row r="181" spans="17:17">
      <c r="Q181" s="31"/>
    </row>
    <row r="182" spans="17:17">
      <c r="Q182" s="31"/>
    </row>
    <row r="183" spans="17:17">
      <c r="Q183" s="31"/>
    </row>
    <row r="184" spans="17:17">
      <c r="Q184" s="31"/>
    </row>
    <row r="185" spans="17:17">
      <c r="Q185" s="31"/>
    </row>
    <row r="186" spans="17:17">
      <c r="Q186" s="31"/>
    </row>
    <row r="187" spans="17:17">
      <c r="Q187" s="31"/>
    </row>
    <row r="188" spans="17:17">
      <c r="Q188" s="31"/>
    </row>
    <row r="189" spans="17:17">
      <c r="Q189" s="31"/>
    </row>
    <row r="190" spans="17:17">
      <c r="Q190" s="31"/>
    </row>
    <row r="191" spans="17:17">
      <c r="Q191" s="31"/>
    </row>
    <row r="192" spans="17:17">
      <c r="Q192" s="31"/>
    </row>
    <row r="193" spans="17:17">
      <c r="Q193" s="31"/>
    </row>
    <row r="194" spans="17:17">
      <c r="Q194" s="31"/>
    </row>
    <row r="195" spans="17:17">
      <c r="Q195" s="31"/>
    </row>
    <row r="196" spans="17:17">
      <c r="Q196" s="31"/>
    </row>
    <row r="197" spans="17:17">
      <c r="Q197" s="31"/>
    </row>
    <row r="198" spans="17:17">
      <c r="Q198" s="31"/>
    </row>
    <row r="199" spans="17:17">
      <c r="Q199" s="31"/>
    </row>
    <row r="200" spans="17:17">
      <c r="Q200" s="31"/>
    </row>
    <row r="201" spans="17:17">
      <c r="Q201" s="31"/>
    </row>
    <row r="202" spans="17:17">
      <c r="Q202" s="31"/>
    </row>
    <row r="203" spans="17:17">
      <c r="Q203" s="31"/>
    </row>
    <row r="204" spans="17:17">
      <c r="Q204" s="31"/>
    </row>
    <row r="205" spans="17:17">
      <c r="Q205" s="31"/>
    </row>
    <row r="206" spans="17:17">
      <c r="Q206" s="31"/>
    </row>
    <row r="207" spans="17:17">
      <c r="Q207" s="31"/>
    </row>
    <row r="208" spans="17:17">
      <c r="Q208" s="31"/>
    </row>
    <row r="209" spans="17:17">
      <c r="Q209" s="31"/>
    </row>
    <row r="210" spans="17:17">
      <c r="Q210" s="31"/>
    </row>
    <row r="211" spans="17:17">
      <c r="Q211" s="31"/>
    </row>
    <row r="212" spans="17:17">
      <c r="Q212" s="31"/>
    </row>
    <row r="213" spans="17:17">
      <c r="Q213" s="31"/>
    </row>
    <row r="214" spans="17:17">
      <c r="Q214" s="31"/>
    </row>
    <row r="215" spans="17:17">
      <c r="Q215" s="31"/>
    </row>
    <row r="216" spans="17:17">
      <c r="Q216" s="31"/>
    </row>
    <row r="217" spans="17:17">
      <c r="Q217" s="31"/>
    </row>
    <row r="218" spans="17:17">
      <c r="Q218" s="31"/>
    </row>
    <row r="219" spans="17:17">
      <c r="Q219" s="31"/>
    </row>
    <row r="220" spans="17:17">
      <c r="Q220" s="31"/>
    </row>
    <row r="221" spans="17:17">
      <c r="Q221" s="31"/>
    </row>
    <row r="222" spans="17:17">
      <c r="Q222" s="31"/>
    </row>
    <row r="223" spans="17:17">
      <c r="Q223" s="31"/>
    </row>
    <row r="224" spans="17:17">
      <c r="Q224" s="31"/>
    </row>
    <row r="225" spans="17:17">
      <c r="Q225" s="31"/>
    </row>
    <row r="226" spans="17:17">
      <c r="Q226" s="31"/>
    </row>
    <row r="227" spans="17:17">
      <c r="Q227" s="31"/>
    </row>
    <row r="228" spans="17:17">
      <c r="Q228" s="31"/>
    </row>
    <row r="229" spans="17:17">
      <c r="Q229" s="31"/>
    </row>
    <row r="230" spans="17:17">
      <c r="Q230" s="31"/>
    </row>
    <row r="231" spans="17:17">
      <c r="Q231" s="31"/>
    </row>
    <row r="232" spans="17:17">
      <c r="Q232" s="31"/>
    </row>
    <row r="233" spans="17:17">
      <c r="Q233" s="31"/>
    </row>
    <row r="234" spans="17:17">
      <c r="Q234" s="31"/>
    </row>
    <row r="235" spans="17:17">
      <c r="Q235" s="31"/>
    </row>
    <row r="236" spans="17:17">
      <c r="Q236" s="31"/>
    </row>
    <row r="237" spans="17:17">
      <c r="Q237" s="31"/>
    </row>
    <row r="238" spans="17:17">
      <c r="Q238" s="31"/>
    </row>
    <row r="239" spans="17:17">
      <c r="Q239" s="31"/>
    </row>
    <row r="240" spans="17:17">
      <c r="Q240" s="31"/>
    </row>
    <row r="241" spans="17:17">
      <c r="Q241" s="31"/>
    </row>
    <row r="242" spans="17:17">
      <c r="Q242" s="31"/>
    </row>
    <row r="243" spans="17:17">
      <c r="Q243" s="31"/>
    </row>
    <row r="244" spans="17:17">
      <c r="Q244" s="31"/>
    </row>
    <row r="245" spans="17:17">
      <c r="Q245" s="31"/>
    </row>
    <row r="246" spans="17:17">
      <c r="Q246" s="31"/>
    </row>
    <row r="247" spans="17:17">
      <c r="Q247" s="31"/>
    </row>
    <row r="248" spans="17:17">
      <c r="Q248" s="31"/>
    </row>
    <row r="249" spans="17:17">
      <c r="Q249" s="31"/>
    </row>
    <row r="250" spans="17:17">
      <c r="Q250" s="31"/>
    </row>
    <row r="251" spans="17:17">
      <c r="Q251" s="31"/>
    </row>
    <row r="252" spans="17:17">
      <c r="Q252" s="31"/>
    </row>
    <row r="253" spans="17:17">
      <c r="Q253" s="31"/>
    </row>
    <row r="254" spans="17:17">
      <c r="Q254" s="31"/>
    </row>
    <row r="255" spans="17:17">
      <c r="Q255" s="31"/>
    </row>
    <row r="256" spans="17:17">
      <c r="Q256" s="31"/>
    </row>
    <row r="257" spans="17:17">
      <c r="Q257" s="31"/>
    </row>
    <row r="258" spans="17:17">
      <c r="Q258" s="31"/>
    </row>
    <row r="259" spans="17:17">
      <c r="Q259" s="31"/>
    </row>
    <row r="260" spans="17:17">
      <c r="Q260" s="31"/>
    </row>
    <row r="261" spans="17:17">
      <c r="Q261" s="31"/>
    </row>
    <row r="262" spans="17:17">
      <c r="Q262" s="31"/>
    </row>
    <row r="263" spans="17:17">
      <c r="Q263" s="31"/>
    </row>
    <row r="264" spans="17:17">
      <c r="Q264" s="31"/>
    </row>
    <row r="265" spans="17:17">
      <c r="Q265" s="31"/>
    </row>
    <row r="266" spans="17:17">
      <c r="Q266" s="31"/>
    </row>
    <row r="267" spans="17:17">
      <c r="Q267" s="31"/>
    </row>
    <row r="268" spans="17:17">
      <c r="Q268" s="31"/>
    </row>
    <row r="269" spans="17:17">
      <c r="Q269" s="31"/>
    </row>
    <row r="270" spans="17:17">
      <c r="Q270" s="31"/>
    </row>
    <row r="271" spans="17:17">
      <c r="Q271" s="31"/>
    </row>
    <row r="272" spans="17:17">
      <c r="Q272" s="31"/>
    </row>
    <row r="273" spans="17:17">
      <c r="Q273" s="31"/>
    </row>
    <row r="274" spans="17:17">
      <c r="Q274" s="31"/>
    </row>
    <row r="275" spans="17:17">
      <c r="Q275" s="31"/>
    </row>
    <row r="276" spans="17:17">
      <c r="Q276" s="31"/>
    </row>
    <row r="277" spans="17:17">
      <c r="Q277" s="31"/>
    </row>
    <row r="278" spans="17:17">
      <c r="Q278" s="31"/>
    </row>
    <row r="279" spans="17:17">
      <c r="Q279" s="31"/>
    </row>
    <row r="280" spans="17:17">
      <c r="Q280" s="31"/>
    </row>
    <row r="281" spans="17:17">
      <c r="Q281" s="31"/>
    </row>
    <row r="282" spans="17:17">
      <c r="Q282" s="31"/>
    </row>
    <row r="283" spans="17:17">
      <c r="Q283" s="31"/>
    </row>
    <row r="284" spans="17:17">
      <c r="Q284" s="31"/>
    </row>
    <row r="285" spans="17:17">
      <c r="Q285" s="31"/>
    </row>
    <row r="286" spans="17:17">
      <c r="Q286" s="31"/>
    </row>
    <row r="287" spans="17:17">
      <c r="Q287" s="31"/>
    </row>
    <row r="288" spans="17:17">
      <c r="Q288" s="31"/>
    </row>
    <row r="289" spans="17:17">
      <c r="Q289" s="31"/>
    </row>
    <row r="290" spans="17:17">
      <c r="Q290" s="31"/>
    </row>
    <row r="291" spans="17:17">
      <c r="Q291" s="31"/>
    </row>
    <row r="292" spans="17:17">
      <c r="Q292" s="31"/>
    </row>
    <row r="293" spans="17:17">
      <c r="Q293" s="31"/>
    </row>
    <row r="294" spans="17:17">
      <c r="Q294" s="31"/>
    </row>
    <row r="295" spans="17:17">
      <c r="Q295" s="31"/>
    </row>
    <row r="296" spans="17:17">
      <c r="Q296" s="31"/>
    </row>
    <row r="297" spans="17:17">
      <c r="Q297" s="31"/>
    </row>
    <row r="298" spans="17:17">
      <c r="Q298" s="31"/>
    </row>
    <row r="299" spans="17:17">
      <c r="Q299" s="31"/>
    </row>
    <row r="300" spans="17:17">
      <c r="Q300" s="31"/>
    </row>
    <row r="301" spans="17:17">
      <c r="Q301" s="31"/>
    </row>
    <row r="302" spans="17:17">
      <c r="Q302" s="31"/>
    </row>
    <row r="303" spans="17:17">
      <c r="Q303" s="31"/>
    </row>
    <row r="304" spans="17:17">
      <c r="Q304" s="31"/>
    </row>
    <row r="305" spans="17:17">
      <c r="Q305" s="31"/>
    </row>
    <row r="306" spans="17:17">
      <c r="Q306" s="31"/>
    </row>
    <row r="307" spans="17:17">
      <c r="Q307" s="31"/>
    </row>
    <row r="308" spans="17:17">
      <c r="Q308" s="31"/>
    </row>
    <row r="309" spans="17:17">
      <c r="Q309" s="31"/>
    </row>
    <row r="310" spans="17:17">
      <c r="Q310" s="31"/>
    </row>
    <row r="311" spans="17:17">
      <c r="Q311" s="31"/>
    </row>
    <row r="312" spans="17:17">
      <c r="Q312" s="31"/>
    </row>
    <row r="313" spans="17:17">
      <c r="Q313" s="31"/>
    </row>
    <row r="314" spans="17:17">
      <c r="Q314" s="31"/>
    </row>
    <row r="315" spans="17:17">
      <c r="Q315" s="31"/>
    </row>
    <row r="316" spans="17:17">
      <c r="Q316" s="31"/>
    </row>
    <row r="317" spans="17:17">
      <c r="Q317" s="31"/>
    </row>
    <row r="318" spans="17:17">
      <c r="Q318" s="31"/>
    </row>
    <row r="319" spans="17:17">
      <c r="Q319" s="31"/>
    </row>
    <row r="320" spans="17:17">
      <c r="Q320" s="31"/>
    </row>
    <row r="321" spans="17:17">
      <c r="Q321" s="31"/>
    </row>
    <row r="322" spans="17:17">
      <c r="Q322" s="31"/>
    </row>
    <row r="323" spans="17:17">
      <c r="Q323" s="31"/>
    </row>
    <row r="324" spans="17:17">
      <c r="Q324" s="31"/>
    </row>
    <row r="325" spans="17:17">
      <c r="Q325" s="31"/>
    </row>
    <row r="326" spans="17:17">
      <c r="Q326" s="31"/>
    </row>
    <row r="327" spans="17:17">
      <c r="Q327" s="31"/>
    </row>
    <row r="328" spans="17:17">
      <c r="Q328" s="31"/>
    </row>
    <row r="329" spans="17:17">
      <c r="Q329" s="31"/>
    </row>
    <row r="330" spans="17:17">
      <c r="Q330" s="31"/>
    </row>
    <row r="331" spans="17:17">
      <c r="Q331" s="31"/>
    </row>
    <row r="332" spans="17:17">
      <c r="Q332" s="31"/>
    </row>
    <row r="333" spans="17:17">
      <c r="Q333" s="31"/>
    </row>
    <row r="334" spans="17:17">
      <c r="Q334" s="31"/>
    </row>
    <row r="335" spans="17:17">
      <c r="Q335" s="31"/>
    </row>
    <row r="336" spans="17:17">
      <c r="Q336" s="31"/>
    </row>
    <row r="337" spans="17:17">
      <c r="Q337" s="31"/>
    </row>
    <row r="338" spans="17:17">
      <c r="Q338" s="31"/>
    </row>
    <row r="339" spans="17:17">
      <c r="Q339" s="31"/>
    </row>
    <row r="340" spans="17:17">
      <c r="Q340" s="31"/>
    </row>
    <row r="341" spans="17:17">
      <c r="Q341" s="31"/>
    </row>
    <row r="342" spans="17:17">
      <c r="Q342" s="31"/>
    </row>
    <row r="343" spans="17:17">
      <c r="Q343" s="31"/>
    </row>
    <row r="344" spans="17:17">
      <c r="Q344" s="31"/>
    </row>
    <row r="345" spans="17:17">
      <c r="Q345" s="31"/>
    </row>
    <row r="346" spans="17:17">
      <c r="Q346" s="31"/>
    </row>
    <row r="347" spans="17:17">
      <c r="Q347" s="31"/>
    </row>
    <row r="348" spans="17:17">
      <c r="Q348" s="31"/>
    </row>
    <row r="349" spans="17:17">
      <c r="Q349" s="31"/>
    </row>
    <row r="350" spans="17:17">
      <c r="Q350" s="31"/>
    </row>
    <row r="351" spans="17:17">
      <c r="Q351" s="31"/>
    </row>
    <row r="352" spans="17:17">
      <c r="Q352" s="31"/>
    </row>
    <row r="353" spans="17:17">
      <c r="Q353" s="31"/>
    </row>
    <row r="354" spans="17:17">
      <c r="Q354" s="31"/>
    </row>
    <row r="355" spans="17:17">
      <c r="Q355" s="31"/>
    </row>
    <row r="356" spans="17:17">
      <c r="Q356" s="31"/>
    </row>
    <row r="357" spans="17:17">
      <c r="Q357" s="31"/>
    </row>
    <row r="358" spans="17:17">
      <c r="Q358" s="31"/>
    </row>
    <row r="359" spans="17:17">
      <c r="Q359" s="31"/>
    </row>
    <row r="360" spans="17:17">
      <c r="Q360" s="31"/>
    </row>
    <row r="361" spans="17:17">
      <c r="Q361" s="31"/>
    </row>
    <row r="362" spans="17:17">
      <c r="Q362" s="31"/>
    </row>
    <row r="363" spans="17:17">
      <c r="Q363" s="31"/>
    </row>
    <row r="364" spans="17:17">
      <c r="Q364" s="31"/>
    </row>
    <row r="365" spans="17:17">
      <c r="Q365" s="31"/>
    </row>
    <row r="366" spans="17:17">
      <c r="Q366" s="31"/>
    </row>
    <row r="367" spans="17:17">
      <c r="Q367" s="31"/>
    </row>
    <row r="368" spans="17:17">
      <c r="Q368" s="31"/>
    </row>
    <row r="369" spans="17:17">
      <c r="Q369" s="31"/>
    </row>
    <row r="370" spans="17:17">
      <c r="Q370" s="31"/>
    </row>
    <row r="371" spans="17:17">
      <c r="Q371" s="31"/>
    </row>
    <row r="372" spans="17:17">
      <c r="Q372" s="31"/>
    </row>
    <row r="373" spans="17:17">
      <c r="Q373" s="31"/>
    </row>
    <row r="374" spans="17:17">
      <c r="Q374" s="31"/>
    </row>
    <row r="375" spans="17:17">
      <c r="Q375" s="31"/>
    </row>
    <row r="376" spans="17:17">
      <c r="Q376" s="31"/>
    </row>
    <row r="377" spans="17:17">
      <c r="Q377" s="31"/>
    </row>
    <row r="378" spans="17:17">
      <c r="Q378" s="31"/>
    </row>
    <row r="379" spans="17:17">
      <c r="Q379" s="31"/>
    </row>
    <row r="380" spans="17:17">
      <c r="Q380" s="31"/>
    </row>
    <row r="381" spans="17:17">
      <c r="Q381" s="31"/>
    </row>
    <row r="382" spans="17:17">
      <c r="Q382" s="31"/>
    </row>
    <row r="383" spans="17:17">
      <c r="Q383" s="31"/>
    </row>
    <row r="384" spans="17:17">
      <c r="Q384" s="31"/>
    </row>
    <row r="385" spans="17:17">
      <c r="Q385" s="31"/>
    </row>
    <row r="386" spans="17:17">
      <c r="Q386" s="31"/>
    </row>
    <row r="387" spans="17:17">
      <c r="Q387" s="31"/>
    </row>
    <row r="388" spans="17:17">
      <c r="Q388" s="31"/>
    </row>
    <row r="389" spans="17:17">
      <c r="Q389" s="31"/>
    </row>
    <row r="390" spans="17:17">
      <c r="Q390" s="31"/>
    </row>
    <row r="391" spans="17:17">
      <c r="Q391" s="31"/>
    </row>
    <row r="392" spans="17:17">
      <c r="Q392" s="31"/>
    </row>
    <row r="393" spans="17:17">
      <c r="Q393" s="31"/>
    </row>
    <row r="394" spans="17:17">
      <c r="Q394" s="31"/>
    </row>
    <row r="395" spans="17:17">
      <c r="Q395" s="31"/>
    </row>
    <row r="396" spans="17:17">
      <c r="Q396" s="31"/>
    </row>
    <row r="397" spans="17:17">
      <c r="Q397" s="31"/>
    </row>
    <row r="398" spans="17:17">
      <c r="Q398" s="31"/>
    </row>
    <row r="399" spans="17:17">
      <c r="Q399" s="31"/>
    </row>
    <row r="400" spans="17:17">
      <c r="Q400" s="31"/>
    </row>
    <row r="401" spans="17:17">
      <c r="Q401" s="31"/>
    </row>
    <row r="402" spans="17:17">
      <c r="Q402" s="31"/>
    </row>
    <row r="403" spans="17:17">
      <c r="Q403" s="31"/>
    </row>
    <row r="404" spans="17:17">
      <c r="Q404" s="31"/>
    </row>
    <row r="405" spans="17:17">
      <c r="Q405" s="31"/>
    </row>
    <row r="406" spans="17:17">
      <c r="Q406" s="31"/>
    </row>
    <row r="407" spans="17:17">
      <c r="Q407" s="31"/>
    </row>
    <row r="408" spans="17:17">
      <c r="Q408" s="31"/>
    </row>
    <row r="409" spans="17:17">
      <c r="Q409" s="31"/>
    </row>
    <row r="410" spans="17:17">
      <c r="Q410" s="31"/>
    </row>
    <row r="411" spans="17:17">
      <c r="Q411" s="31"/>
    </row>
    <row r="412" spans="17:17">
      <c r="Q412" s="31"/>
    </row>
    <row r="413" spans="17:17">
      <c r="Q413" s="31"/>
    </row>
    <row r="414" spans="17:17">
      <c r="Q414" s="31"/>
    </row>
    <row r="415" spans="17:17">
      <c r="Q415" s="31"/>
    </row>
    <row r="416" spans="17:17">
      <c r="Q416" s="31"/>
    </row>
    <row r="417" spans="17:17">
      <c r="Q417" s="31"/>
    </row>
    <row r="418" spans="17:17">
      <c r="Q418" s="31"/>
    </row>
    <row r="419" spans="17:17">
      <c r="Q419" s="31"/>
    </row>
    <row r="420" spans="17:17">
      <c r="Q420" s="31"/>
    </row>
    <row r="421" spans="17:17">
      <c r="Q421" s="31"/>
    </row>
    <row r="422" spans="17:17">
      <c r="Q422" s="31"/>
    </row>
    <row r="423" spans="17:17">
      <c r="Q423" s="31"/>
    </row>
    <row r="424" spans="17:17">
      <c r="Q424" s="31"/>
    </row>
    <row r="425" spans="17:17">
      <c r="Q425" s="31"/>
    </row>
    <row r="426" spans="17:17">
      <c r="Q426" s="31"/>
    </row>
    <row r="427" spans="17:17">
      <c r="Q427" s="31"/>
    </row>
    <row r="428" spans="17:17">
      <c r="Q428" s="31"/>
    </row>
    <row r="429" spans="17:17">
      <c r="Q429" s="31"/>
    </row>
    <row r="430" spans="17:17">
      <c r="Q430" s="31"/>
    </row>
    <row r="431" spans="17:17">
      <c r="Q431" s="31"/>
    </row>
    <row r="432" spans="17:17">
      <c r="Q432" s="31"/>
    </row>
    <row r="433" spans="17:17">
      <c r="Q433" s="31"/>
    </row>
    <row r="434" spans="17:17">
      <c r="Q434" s="31"/>
    </row>
    <row r="435" spans="17:17">
      <c r="Q435" s="31"/>
    </row>
    <row r="436" spans="17:17">
      <c r="Q436" s="31"/>
    </row>
    <row r="437" spans="17:17">
      <c r="Q437" s="31"/>
    </row>
    <row r="438" spans="17:17">
      <c r="Q438" s="31"/>
    </row>
    <row r="439" spans="17:17">
      <c r="Q439" s="31"/>
    </row>
    <row r="440" spans="17:17">
      <c r="Q440" s="31"/>
    </row>
    <row r="441" spans="17:17">
      <c r="Q441" s="31"/>
    </row>
    <row r="442" spans="17:17">
      <c r="Q442" s="31"/>
    </row>
    <row r="443" spans="17:17">
      <c r="Q443" s="31"/>
    </row>
    <row r="444" spans="17:17">
      <c r="Q444" s="31"/>
    </row>
    <row r="445" spans="17:17">
      <c r="Q445" s="31"/>
    </row>
    <row r="446" spans="17:17">
      <c r="Q446" s="31"/>
    </row>
    <row r="447" spans="17:17">
      <c r="Q447" s="31"/>
    </row>
    <row r="448" spans="17:17">
      <c r="Q448" s="31"/>
    </row>
    <row r="449" spans="17:17">
      <c r="Q449" s="31"/>
    </row>
    <row r="450" spans="17:17">
      <c r="Q450" s="31"/>
    </row>
    <row r="451" spans="17:17">
      <c r="Q451" s="31"/>
    </row>
    <row r="452" spans="17:17">
      <c r="Q452" s="31"/>
    </row>
    <row r="453" spans="17:17">
      <c r="Q453" s="31"/>
    </row>
    <row r="454" spans="17:17">
      <c r="Q454" s="31"/>
    </row>
    <row r="455" spans="17:17">
      <c r="Q455" s="31"/>
    </row>
    <row r="456" spans="17:17">
      <c r="Q456" s="31"/>
    </row>
    <row r="457" spans="17:17">
      <c r="Q457" s="31"/>
    </row>
    <row r="458" spans="17:17">
      <c r="Q458" s="31"/>
    </row>
    <row r="459" spans="17:17">
      <c r="Q459" s="31"/>
    </row>
    <row r="460" spans="17:17">
      <c r="Q460" s="31"/>
    </row>
    <row r="461" spans="17:17">
      <c r="Q461" s="31"/>
    </row>
    <row r="462" spans="17:17">
      <c r="Q462" s="31"/>
    </row>
    <row r="463" spans="17:17">
      <c r="Q463" s="31"/>
    </row>
    <row r="464" spans="17:17">
      <c r="Q464" s="31"/>
    </row>
    <row r="465" spans="17:17">
      <c r="Q465" s="31"/>
    </row>
    <row r="466" spans="17:17">
      <c r="Q466" s="31"/>
    </row>
    <row r="467" spans="17:17">
      <c r="Q467" s="31"/>
    </row>
    <row r="468" spans="17:17">
      <c r="Q468" s="31"/>
    </row>
    <row r="469" spans="17:17">
      <c r="Q469" s="31"/>
    </row>
    <row r="470" spans="17:17">
      <c r="Q470" s="31"/>
    </row>
    <row r="471" spans="17:17">
      <c r="Q471" s="31"/>
    </row>
    <row r="472" spans="17:17">
      <c r="Q472" s="31"/>
    </row>
    <row r="473" spans="17:17">
      <c r="Q473" s="31"/>
    </row>
    <row r="474" spans="17:17">
      <c r="Q474" s="31"/>
    </row>
    <row r="475" spans="17:17">
      <c r="Q475" s="31"/>
    </row>
    <row r="476" spans="17:17">
      <c r="Q476" s="31"/>
    </row>
    <row r="477" spans="17:17">
      <c r="Q477" s="31"/>
    </row>
    <row r="478" spans="17:17">
      <c r="Q478" s="31"/>
    </row>
    <row r="479" spans="17:17">
      <c r="Q479" s="31"/>
    </row>
    <row r="480" spans="17:17">
      <c r="Q480" s="31"/>
    </row>
    <row r="481" spans="17:17">
      <c r="Q481" s="31"/>
    </row>
    <row r="482" spans="17:17">
      <c r="Q482" s="31"/>
    </row>
    <row r="483" spans="17:17">
      <c r="Q483" s="31"/>
    </row>
    <row r="484" spans="17:17">
      <c r="Q484" s="31"/>
    </row>
    <row r="485" spans="17:17">
      <c r="Q485" s="31"/>
    </row>
    <row r="486" spans="17:17">
      <c r="Q486" s="31"/>
    </row>
    <row r="487" spans="17:17">
      <c r="Q487" s="31"/>
    </row>
    <row r="488" spans="17:17">
      <c r="Q488" s="31"/>
    </row>
    <row r="489" spans="17:17">
      <c r="Q489" s="31"/>
    </row>
    <row r="490" spans="17:17">
      <c r="Q490" s="31"/>
    </row>
    <row r="491" spans="17:17">
      <c r="Q491" s="31"/>
    </row>
    <row r="492" spans="17:17">
      <c r="Q492" s="31"/>
    </row>
    <row r="493" spans="17:17">
      <c r="Q493" s="31"/>
    </row>
    <row r="494" spans="17:17">
      <c r="Q494" s="31"/>
    </row>
    <row r="495" spans="17:17">
      <c r="Q495" s="31"/>
    </row>
    <row r="496" spans="17:17">
      <c r="Q496" s="31"/>
    </row>
    <row r="497" spans="17:17">
      <c r="Q497" s="31"/>
    </row>
    <row r="498" spans="17:17">
      <c r="Q498" s="31"/>
    </row>
    <row r="499" spans="17:17">
      <c r="Q499" s="31"/>
    </row>
    <row r="500" spans="17:17">
      <c r="Q500" s="31"/>
    </row>
    <row r="501" spans="17:17">
      <c r="Q501" s="31"/>
    </row>
    <row r="502" spans="17:17">
      <c r="Q502" s="31"/>
    </row>
    <row r="503" spans="17:17">
      <c r="Q503" s="31"/>
    </row>
    <row r="504" spans="17:17">
      <c r="Q504" s="31"/>
    </row>
    <row r="505" spans="17:17">
      <c r="Q505" s="31"/>
    </row>
    <row r="506" spans="17:17">
      <c r="Q506" s="31"/>
    </row>
    <row r="507" spans="17:17">
      <c r="Q507" s="31"/>
    </row>
    <row r="508" spans="17:17">
      <c r="Q508" s="31"/>
    </row>
    <row r="509" spans="17:17">
      <c r="Q509" s="31"/>
    </row>
    <row r="510" spans="17:17">
      <c r="Q510" s="31"/>
    </row>
    <row r="511" spans="17:17">
      <c r="Q511" s="31"/>
    </row>
    <row r="512" spans="17:17">
      <c r="Q512" s="31"/>
    </row>
    <row r="513" spans="17:17">
      <c r="Q513" s="31"/>
    </row>
    <row r="514" spans="17:17">
      <c r="Q514" s="31"/>
    </row>
    <row r="515" spans="17:17">
      <c r="Q515" s="31"/>
    </row>
    <row r="516" spans="17:17">
      <c r="Q516" s="31"/>
    </row>
    <row r="517" spans="17:17">
      <c r="Q517" s="31"/>
    </row>
    <row r="518" spans="17:17">
      <c r="Q518" s="31"/>
    </row>
    <row r="519" spans="17:17">
      <c r="Q519" s="31"/>
    </row>
    <row r="520" spans="17:17">
      <c r="Q520" s="31"/>
    </row>
    <row r="521" spans="17:17">
      <c r="Q521" s="31"/>
    </row>
    <row r="522" spans="17:17">
      <c r="Q522" s="31"/>
    </row>
    <row r="523" spans="17:17">
      <c r="Q523" s="31"/>
    </row>
    <row r="524" spans="17:17">
      <c r="Q524" s="31"/>
    </row>
    <row r="525" spans="17:17">
      <c r="Q525" s="31"/>
    </row>
    <row r="526" spans="17:17">
      <c r="Q526" s="31"/>
    </row>
    <row r="527" spans="17:17">
      <c r="Q527" s="31"/>
    </row>
    <row r="528" spans="17:17">
      <c r="Q528" s="31"/>
    </row>
    <row r="529" spans="17:17">
      <c r="Q529" s="31"/>
    </row>
    <row r="530" spans="17:17">
      <c r="Q530" s="31"/>
    </row>
    <row r="531" spans="17:17">
      <c r="Q531" s="31"/>
    </row>
    <row r="532" spans="17:17">
      <c r="Q532" s="31"/>
    </row>
    <row r="533" spans="17:17">
      <c r="Q533" s="31"/>
    </row>
    <row r="534" spans="17:17">
      <c r="Q534" s="31"/>
    </row>
    <row r="535" spans="17:17">
      <c r="Q535" s="31"/>
    </row>
    <row r="536" spans="17:17">
      <c r="Q536" s="31"/>
    </row>
    <row r="537" spans="17:17">
      <c r="Q537" s="31"/>
    </row>
    <row r="538" spans="17:17">
      <c r="Q538" s="31"/>
    </row>
    <row r="539" spans="17:17">
      <c r="Q539" s="31"/>
    </row>
    <row r="540" spans="17:17">
      <c r="Q540" s="31"/>
    </row>
    <row r="541" spans="17:17">
      <c r="Q541" s="31"/>
    </row>
    <row r="542" spans="17:17">
      <c r="Q542" s="31"/>
    </row>
    <row r="543" spans="17:17">
      <c r="Q543" s="31"/>
    </row>
    <row r="544" spans="17:17">
      <c r="Q544" s="31"/>
    </row>
    <row r="545" spans="17:17">
      <c r="Q545" s="31"/>
    </row>
    <row r="546" spans="17:17">
      <c r="Q546" s="31"/>
    </row>
    <row r="547" spans="17:17">
      <c r="Q547" s="31"/>
    </row>
    <row r="548" spans="17:17">
      <c r="Q548" s="31"/>
    </row>
    <row r="549" spans="17:17">
      <c r="Q549" s="31"/>
    </row>
    <row r="550" spans="17:17">
      <c r="Q550" s="31"/>
    </row>
    <row r="551" spans="17:17">
      <c r="Q551" s="31"/>
    </row>
    <row r="552" spans="17:17">
      <c r="Q552" s="31"/>
    </row>
    <row r="553" spans="17:17">
      <c r="Q553" s="31"/>
    </row>
    <row r="554" spans="17:17">
      <c r="Q554" s="31"/>
    </row>
    <row r="555" spans="17:17">
      <c r="Q555" s="31"/>
    </row>
    <row r="556" spans="17:17">
      <c r="Q556" s="31"/>
    </row>
    <row r="557" spans="17:17">
      <c r="Q557" s="31"/>
    </row>
    <row r="558" spans="17:17">
      <c r="Q558" s="31"/>
    </row>
    <row r="559" spans="17:17">
      <c r="Q559" s="31"/>
    </row>
    <row r="560" spans="17:17">
      <c r="Q560" s="31"/>
    </row>
    <row r="561" spans="17:17">
      <c r="Q561" s="31"/>
    </row>
    <row r="562" spans="17:17">
      <c r="Q562" s="31"/>
    </row>
    <row r="563" spans="17:17">
      <c r="Q563" s="31"/>
    </row>
    <row r="564" spans="17:17">
      <c r="Q564" s="31"/>
    </row>
    <row r="565" spans="17:17">
      <c r="Q565" s="31"/>
    </row>
    <row r="566" spans="17:17">
      <c r="Q566" s="31"/>
    </row>
    <row r="567" spans="17:17">
      <c r="Q567" s="31"/>
    </row>
    <row r="568" spans="17:17">
      <c r="Q568" s="31"/>
    </row>
    <row r="569" spans="17:17">
      <c r="Q569" s="31"/>
    </row>
    <row r="570" spans="17:17">
      <c r="Q570" s="31"/>
    </row>
    <row r="571" spans="17:17">
      <c r="Q571" s="31"/>
    </row>
    <row r="572" spans="17:17">
      <c r="Q572" s="31"/>
    </row>
    <row r="573" spans="17:17">
      <c r="Q573" s="31"/>
    </row>
    <row r="574" spans="17:17">
      <c r="Q574" s="31"/>
    </row>
    <row r="575" spans="17:17">
      <c r="Q575" s="31"/>
    </row>
    <row r="576" spans="17:17">
      <c r="Q576" s="31"/>
    </row>
    <row r="577" spans="17:17">
      <c r="Q577" s="31"/>
    </row>
    <row r="578" spans="17:17">
      <c r="Q578" s="31"/>
    </row>
    <row r="579" spans="17:17">
      <c r="Q579" s="31"/>
    </row>
    <row r="580" spans="17:17">
      <c r="Q580" s="31"/>
    </row>
    <row r="581" spans="17:17">
      <c r="Q581" s="31"/>
    </row>
    <row r="582" spans="17:17">
      <c r="Q582" s="31"/>
    </row>
    <row r="583" spans="17:17">
      <c r="Q583" s="31"/>
    </row>
    <row r="584" spans="17:17">
      <c r="Q584" s="31"/>
    </row>
    <row r="585" spans="17:17">
      <c r="Q585" s="31"/>
    </row>
    <row r="586" spans="17:17">
      <c r="Q586" s="31"/>
    </row>
    <row r="587" spans="17:17">
      <c r="Q587" s="31"/>
    </row>
    <row r="588" spans="17:17">
      <c r="Q588" s="31"/>
    </row>
    <row r="589" spans="17:17">
      <c r="Q589" s="31"/>
    </row>
    <row r="590" spans="17:17">
      <c r="Q590" s="31"/>
    </row>
    <row r="591" spans="17:17">
      <c r="Q591" s="31"/>
    </row>
    <row r="592" spans="17:17">
      <c r="Q592" s="31"/>
    </row>
    <row r="593" spans="17:17">
      <c r="Q593" s="31"/>
    </row>
    <row r="594" spans="17:17">
      <c r="Q594" s="31"/>
    </row>
    <row r="595" spans="17:17">
      <c r="Q595" s="31"/>
    </row>
    <row r="596" spans="17:17">
      <c r="Q596" s="31"/>
    </row>
    <row r="597" spans="17:17">
      <c r="Q597" s="31"/>
    </row>
    <row r="598" spans="17:17">
      <c r="Q598" s="31"/>
    </row>
    <row r="599" spans="17:17">
      <c r="Q599" s="31"/>
    </row>
    <row r="600" spans="17:17">
      <c r="Q600" s="31"/>
    </row>
    <row r="601" spans="17:17">
      <c r="Q601" s="31"/>
    </row>
    <row r="602" spans="17:17">
      <c r="Q602" s="31"/>
    </row>
    <row r="603" spans="17:17">
      <c r="Q603" s="31"/>
    </row>
    <row r="604" spans="17:17">
      <c r="Q604" s="31"/>
    </row>
    <row r="605" spans="17:17">
      <c r="Q605" s="31"/>
    </row>
    <row r="606" spans="17:17">
      <c r="Q606" s="31"/>
    </row>
    <row r="607" spans="17:17">
      <c r="Q607" s="31"/>
    </row>
    <row r="608" spans="17:17">
      <c r="Q608" s="31"/>
    </row>
    <row r="609" spans="17:17">
      <c r="Q609" s="31"/>
    </row>
    <row r="610" spans="17:17">
      <c r="Q610" s="31"/>
    </row>
    <row r="611" spans="17:17">
      <c r="Q611" s="31"/>
    </row>
    <row r="612" spans="17:17">
      <c r="Q612" s="31"/>
    </row>
    <row r="613" spans="17:17">
      <c r="Q613" s="31"/>
    </row>
    <row r="614" spans="17:17">
      <c r="Q614" s="31"/>
    </row>
    <row r="615" spans="17:17">
      <c r="Q615" s="31"/>
    </row>
    <row r="616" spans="17:17">
      <c r="Q616" s="31"/>
    </row>
    <row r="617" spans="17:17">
      <c r="Q617" s="31"/>
    </row>
    <row r="618" spans="17:17">
      <c r="Q618" s="31"/>
    </row>
    <row r="619" spans="17:17">
      <c r="Q619" s="31"/>
    </row>
    <row r="620" spans="17:17">
      <c r="Q620" s="31"/>
    </row>
    <row r="621" spans="17:17">
      <c r="Q621" s="31"/>
    </row>
    <row r="622" spans="17:17">
      <c r="Q622" s="31"/>
    </row>
    <row r="623" spans="17:17">
      <c r="Q623" s="31"/>
    </row>
    <row r="624" spans="17:17">
      <c r="Q624" s="31"/>
    </row>
    <row r="625" spans="17:17">
      <c r="Q625" s="31"/>
    </row>
    <row r="626" spans="17:17">
      <c r="Q626" s="31"/>
    </row>
    <row r="627" spans="17:17">
      <c r="Q627" s="31"/>
    </row>
    <row r="628" spans="17:17">
      <c r="Q628" s="31"/>
    </row>
    <row r="629" spans="17:17">
      <c r="Q629" s="31"/>
    </row>
    <row r="630" spans="17:17">
      <c r="Q630" s="31"/>
    </row>
    <row r="631" spans="17:17">
      <c r="Q631" s="31"/>
    </row>
    <row r="632" spans="17:17">
      <c r="Q632" s="31"/>
    </row>
    <row r="633" spans="17:17">
      <c r="Q633" s="31"/>
    </row>
    <row r="634" spans="17:17">
      <c r="Q634" s="31"/>
    </row>
    <row r="635" spans="17:17">
      <c r="Q635" s="31"/>
    </row>
    <row r="636" spans="17:17">
      <c r="Q636" s="31"/>
    </row>
    <row r="637" spans="17:17">
      <c r="Q637" s="31"/>
    </row>
    <row r="638" spans="17:17">
      <c r="Q638" s="31"/>
    </row>
    <row r="639" spans="17:17">
      <c r="Q639" s="31"/>
    </row>
    <row r="640" spans="17:17">
      <c r="Q640" s="31"/>
    </row>
    <row r="641" spans="17:17">
      <c r="Q641" s="31"/>
    </row>
    <row r="642" spans="17:17">
      <c r="Q642" s="31"/>
    </row>
    <row r="643" spans="17:17">
      <c r="Q643" s="31"/>
    </row>
    <row r="644" spans="17:17">
      <c r="Q644" s="31"/>
    </row>
    <row r="645" spans="17:17">
      <c r="Q645" s="31"/>
    </row>
    <row r="646" spans="17:17">
      <c r="Q646" s="31"/>
    </row>
    <row r="647" spans="17:17">
      <c r="Q647" s="31"/>
    </row>
    <row r="648" spans="17:17">
      <c r="Q648" s="31"/>
    </row>
    <row r="649" spans="17:17">
      <c r="Q649" s="31"/>
    </row>
    <row r="650" spans="17:17">
      <c r="Q650" s="31"/>
    </row>
    <row r="651" spans="17:17">
      <c r="Q651" s="31"/>
    </row>
    <row r="652" spans="17:17">
      <c r="Q652" s="31"/>
    </row>
    <row r="653" spans="17:17">
      <c r="Q653" s="31"/>
    </row>
    <row r="654" spans="17:17">
      <c r="Q654" s="31"/>
    </row>
    <row r="655" spans="17:17">
      <c r="Q655" s="31"/>
    </row>
    <row r="656" spans="17:17">
      <c r="Q656" s="31"/>
    </row>
    <row r="657" spans="17:17">
      <c r="Q657" s="31"/>
    </row>
    <row r="658" spans="17:17">
      <c r="Q658" s="31"/>
    </row>
    <row r="659" spans="17:17">
      <c r="Q659" s="31"/>
    </row>
    <row r="660" spans="17:17">
      <c r="Q660" s="31"/>
    </row>
    <row r="661" spans="17:17">
      <c r="Q661" s="31"/>
    </row>
    <row r="662" spans="17:17">
      <c r="Q662" s="31"/>
    </row>
    <row r="663" spans="17:17">
      <c r="Q663" s="31"/>
    </row>
    <row r="664" spans="17:17">
      <c r="Q664" s="31"/>
    </row>
    <row r="665" spans="17:17">
      <c r="Q665" s="31"/>
    </row>
    <row r="666" spans="17:17">
      <c r="Q666" s="31"/>
    </row>
    <row r="667" spans="17:17">
      <c r="Q667" s="31"/>
    </row>
    <row r="668" spans="17:17">
      <c r="Q668" s="31"/>
    </row>
    <row r="669" spans="17:17">
      <c r="Q669" s="31"/>
    </row>
    <row r="670" spans="17:17">
      <c r="Q670" s="31"/>
    </row>
    <row r="671" spans="17:17">
      <c r="Q671" s="31"/>
    </row>
    <row r="672" spans="17:17">
      <c r="Q672" s="31"/>
    </row>
    <row r="673" spans="17:17">
      <c r="Q673" s="31"/>
    </row>
    <row r="674" spans="17:17">
      <c r="Q674" s="31"/>
    </row>
    <row r="675" spans="17:17">
      <c r="Q675" s="31"/>
    </row>
    <row r="676" spans="17:17">
      <c r="Q676" s="31"/>
    </row>
    <row r="677" spans="17:17">
      <c r="Q677" s="31"/>
    </row>
    <row r="678" spans="17:17">
      <c r="Q678" s="31"/>
    </row>
    <row r="679" spans="17:17">
      <c r="Q679" s="31"/>
    </row>
    <row r="680" spans="17:17">
      <c r="Q680" s="31"/>
    </row>
    <row r="681" spans="17:17">
      <c r="Q681" s="31"/>
    </row>
    <row r="682" spans="17:17">
      <c r="Q682" s="31"/>
    </row>
    <row r="683" spans="17:17">
      <c r="Q683" s="31"/>
    </row>
    <row r="684" spans="17:17">
      <c r="Q684" s="31"/>
    </row>
    <row r="685" spans="17:17">
      <c r="Q685" s="31"/>
    </row>
    <row r="686" spans="17:17">
      <c r="Q686" s="31"/>
    </row>
    <row r="687" spans="17:17">
      <c r="Q687" s="31"/>
    </row>
    <row r="688" spans="17:17">
      <c r="Q688" s="31"/>
    </row>
    <row r="689" spans="17:17">
      <c r="Q689" s="31"/>
    </row>
    <row r="690" spans="17:17">
      <c r="Q690" s="31"/>
    </row>
    <row r="691" spans="17:17">
      <c r="Q691" s="31"/>
    </row>
    <row r="692" spans="17:17">
      <c r="Q692" s="31"/>
    </row>
    <row r="693" spans="17:17">
      <c r="Q693" s="31"/>
    </row>
    <row r="694" spans="17:17">
      <c r="Q694" s="31"/>
    </row>
    <row r="695" spans="17:17">
      <c r="Q695" s="31"/>
    </row>
    <row r="696" spans="17:17">
      <c r="Q696" s="31"/>
    </row>
    <row r="697" spans="17:17">
      <c r="Q697" s="31"/>
    </row>
    <row r="698" spans="17:17">
      <c r="Q698" s="31"/>
    </row>
    <row r="699" spans="17:17">
      <c r="Q699" s="31"/>
    </row>
    <row r="700" spans="17:17">
      <c r="Q700" s="31"/>
    </row>
    <row r="701" spans="17:17">
      <c r="Q701" s="31"/>
    </row>
    <row r="702" spans="17:17">
      <c r="Q702" s="31"/>
    </row>
    <row r="703" spans="17:17">
      <c r="Q703" s="31"/>
    </row>
    <row r="704" spans="17:17">
      <c r="Q704" s="31"/>
    </row>
    <row r="705" spans="17:17">
      <c r="Q705" s="31"/>
    </row>
    <row r="706" spans="17:17">
      <c r="Q706" s="31"/>
    </row>
    <row r="707" spans="17:17">
      <c r="Q707" s="31"/>
    </row>
    <row r="708" spans="17:17">
      <c r="Q708" s="31"/>
    </row>
    <row r="709" spans="17:17">
      <c r="Q709" s="31"/>
    </row>
    <row r="710" spans="17:17">
      <c r="Q710" s="31"/>
    </row>
    <row r="711" spans="17:17">
      <c r="Q711" s="31"/>
    </row>
    <row r="712" spans="17:17">
      <c r="Q712" s="31"/>
    </row>
    <row r="713" spans="17:17">
      <c r="Q713" s="31"/>
    </row>
    <row r="714" spans="17:17">
      <c r="Q714" s="31"/>
    </row>
    <row r="715" spans="17:17">
      <c r="Q715" s="31"/>
    </row>
    <row r="716" spans="17:17">
      <c r="Q716" s="31"/>
    </row>
    <row r="717" spans="17:17">
      <c r="Q717" s="31"/>
    </row>
    <row r="718" spans="17:17">
      <c r="Q718" s="31"/>
    </row>
    <row r="719" spans="17:17">
      <c r="Q719" s="31"/>
    </row>
    <row r="720" spans="17:17">
      <c r="Q720" s="31"/>
    </row>
    <row r="721" spans="17:17">
      <c r="Q721" s="31"/>
    </row>
    <row r="722" spans="17:17">
      <c r="Q722" s="31"/>
    </row>
    <row r="723" spans="17:17">
      <c r="Q723" s="31"/>
    </row>
    <row r="724" spans="17:17">
      <c r="Q724" s="31"/>
    </row>
    <row r="725" spans="17:17">
      <c r="Q725" s="31"/>
    </row>
    <row r="726" spans="17:17">
      <c r="Q726" s="31"/>
    </row>
    <row r="727" spans="17:17">
      <c r="Q727" s="31"/>
    </row>
    <row r="728" spans="17:17">
      <c r="Q728" s="31"/>
    </row>
    <row r="729" spans="17:17">
      <c r="Q729" s="31"/>
    </row>
    <row r="730" spans="17:17">
      <c r="Q730" s="31"/>
    </row>
    <row r="731" spans="17:17">
      <c r="Q731" s="31"/>
    </row>
    <row r="732" spans="17:17">
      <c r="Q732" s="31"/>
    </row>
    <row r="733" spans="17:17">
      <c r="Q733" s="31"/>
    </row>
    <row r="734" spans="17:17">
      <c r="Q734" s="31"/>
    </row>
    <row r="735" spans="17:17">
      <c r="Q735" s="31"/>
    </row>
    <row r="736" spans="17:17">
      <c r="Q736" s="31"/>
    </row>
    <row r="737" spans="17:17">
      <c r="Q737" s="31"/>
    </row>
    <row r="738" spans="17:17">
      <c r="Q738" s="31"/>
    </row>
    <row r="739" spans="17:17">
      <c r="Q739" s="31"/>
    </row>
    <row r="740" spans="17:17">
      <c r="Q740" s="31"/>
    </row>
    <row r="741" spans="17:17">
      <c r="Q741" s="31"/>
    </row>
    <row r="742" spans="17:17">
      <c r="Q742" s="31"/>
    </row>
    <row r="743" spans="17:17">
      <c r="Q743" s="31"/>
    </row>
    <row r="744" spans="17:17">
      <c r="Q744" s="31"/>
    </row>
    <row r="745" spans="17:17">
      <c r="Q745" s="31"/>
    </row>
    <row r="746" spans="17:17">
      <c r="Q746" s="31"/>
    </row>
    <row r="747" spans="17:17">
      <c r="Q747" s="31"/>
    </row>
    <row r="748" spans="17:17">
      <c r="Q748" s="31"/>
    </row>
    <row r="749" spans="17:17">
      <c r="Q749" s="31"/>
    </row>
    <row r="750" spans="17:17">
      <c r="Q750" s="31"/>
    </row>
    <row r="751" spans="17:17">
      <c r="Q751" s="31"/>
    </row>
    <row r="752" spans="17:17">
      <c r="Q752" s="31"/>
    </row>
    <row r="753" spans="17:17">
      <c r="Q753" s="31"/>
    </row>
    <row r="754" spans="17:17">
      <c r="Q754" s="31"/>
    </row>
    <row r="755" spans="17:17">
      <c r="Q755" s="31"/>
    </row>
    <row r="756" spans="17:17">
      <c r="Q756" s="31"/>
    </row>
    <row r="757" spans="17:17">
      <c r="Q757" s="31"/>
    </row>
    <row r="758" spans="17:17">
      <c r="Q758" s="31"/>
    </row>
    <row r="759" spans="17:17">
      <c r="Q759" s="31"/>
    </row>
    <row r="760" spans="17:17">
      <c r="Q760" s="31"/>
    </row>
    <row r="761" spans="17:17">
      <c r="Q761" s="31"/>
    </row>
    <row r="762" spans="17:17">
      <c r="Q762" s="31"/>
    </row>
    <row r="763" spans="17:17">
      <c r="Q763" s="31"/>
    </row>
    <row r="764" spans="17:17">
      <c r="Q764" s="31"/>
    </row>
    <row r="765" spans="17:17">
      <c r="Q765" s="31"/>
    </row>
    <row r="766" spans="17:17">
      <c r="Q766" s="31"/>
    </row>
    <row r="767" spans="17:17">
      <c r="Q767" s="31"/>
    </row>
    <row r="768" spans="17:17">
      <c r="Q768" s="31"/>
    </row>
    <row r="769" spans="17:17">
      <c r="Q769" s="31"/>
    </row>
    <row r="770" spans="17:17">
      <c r="Q770" s="31"/>
    </row>
    <row r="771" spans="17:17">
      <c r="Q771" s="31"/>
    </row>
    <row r="772" spans="17:17">
      <c r="Q772" s="31"/>
    </row>
    <row r="773" spans="17:17">
      <c r="Q773" s="31"/>
    </row>
    <row r="774" spans="17:17">
      <c r="Q774" s="31"/>
    </row>
    <row r="775" spans="17:17">
      <c r="Q775" s="31"/>
    </row>
    <row r="776" spans="17:17">
      <c r="Q776" s="31"/>
    </row>
    <row r="777" spans="17:17">
      <c r="Q777" s="31"/>
    </row>
    <row r="778" spans="17:17">
      <c r="Q778" s="31"/>
    </row>
    <row r="779" spans="17:17">
      <c r="Q779" s="31"/>
    </row>
    <row r="780" spans="17:17">
      <c r="Q780" s="31"/>
    </row>
    <row r="781" spans="17:17">
      <c r="Q781" s="31"/>
    </row>
    <row r="782" spans="17:17">
      <c r="Q782" s="31"/>
    </row>
    <row r="783" spans="17:17">
      <c r="Q783" s="31"/>
    </row>
    <row r="784" spans="17:17">
      <c r="Q784" s="31"/>
    </row>
    <row r="785" spans="17:17">
      <c r="Q785" s="31"/>
    </row>
    <row r="786" spans="17:17">
      <c r="Q786" s="31"/>
    </row>
    <row r="787" spans="17:17">
      <c r="Q787" s="31"/>
    </row>
    <row r="788" spans="17:17">
      <c r="Q788" s="31"/>
    </row>
    <row r="789" spans="17:17">
      <c r="Q789" s="31"/>
    </row>
    <row r="790" spans="17:17">
      <c r="Q790" s="31"/>
    </row>
    <row r="791" spans="17:17">
      <c r="Q791" s="31"/>
    </row>
    <row r="792" spans="17:17">
      <c r="Q792" s="31"/>
    </row>
    <row r="793" spans="17:17">
      <c r="Q793" s="31"/>
    </row>
    <row r="794" spans="17:17">
      <c r="Q794" s="31"/>
    </row>
    <row r="795" spans="17:17">
      <c r="Q795" s="31"/>
    </row>
    <row r="796" spans="17:17">
      <c r="Q796" s="31"/>
    </row>
    <row r="797" spans="17:17">
      <c r="Q797" s="31"/>
    </row>
    <row r="798" spans="17:17">
      <c r="Q798" s="31"/>
    </row>
    <row r="799" spans="17:17">
      <c r="Q799" s="31"/>
    </row>
    <row r="800" spans="17:17">
      <c r="Q800" s="31"/>
    </row>
    <row r="801" spans="17:17">
      <c r="Q801" s="31"/>
    </row>
    <row r="802" spans="17:17">
      <c r="Q802" s="31"/>
    </row>
    <row r="803" spans="17:17">
      <c r="Q803" s="31"/>
    </row>
    <row r="804" spans="17:17">
      <c r="Q804" s="31"/>
    </row>
    <row r="805" spans="17:17">
      <c r="Q805" s="31"/>
    </row>
    <row r="806" spans="17:17">
      <c r="Q806" s="31"/>
    </row>
    <row r="807" spans="17:17">
      <c r="Q807" s="31"/>
    </row>
    <row r="808" spans="17:17">
      <c r="Q808" s="31"/>
    </row>
    <row r="809" spans="17:17">
      <c r="Q809" s="31"/>
    </row>
    <row r="810" spans="17:17">
      <c r="Q810" s="31"/>
    </row>
    <row r="811" spans="17:17">
      <c r="Q811" s="31"/>
    </row>
    <row r="812" spans="17:17">
      <c r="Q812" s="31"/>
    </row>
    <row r="813" spans="17:17">
      <c r="Q813" s="31"/>
    </row>
    <row r="814" spans="17:17">
      <c r="Q814" s="31"/>
    </row>
    <row r="815" spans="17:17">
      <c r="Q815" s="31"/>
    </row>
    <row r="816" spans="17:17">
      <c r="Q816" s="31"/>
    </row>
    <row r="817" spans="17:17">
      <c r="Q817" s="31"/>
    </row>
    <row r="818" spans="17:17">
      <c r="Q818" s="31"/>
    </row>
    <row r="819" spans="17:17">
      <c r="Q819" s="31"/>
    </row>
    <row r="820" spans="17:17">
      <c r="Q820" s="31"/>
    </row>
    <row r="821" spans="17:17">
      <c r="Q821" s="31"/>
    </row>
    <row r="822" spans="17:17">
      <c r="Q822" s="31"/>
    </row>
    <row r="823" spans="17:17">
      <c r="Q823" s="31"/>
    </row>
    <row r="824" spans="17:17">
      <c r="Q824" s="31"/>
    </row>
    <row r="825" spans="17:17">
      <c r="Q825" s="31"/>
    </row>
    <row r="826" spans="17:17">
      <c r="Q826" s="31"/>
    </row>
    <row r="827" spans="17:17">
      <c r="Q827" s="31"/>
    </row>
    <row r="828" spans="17:17">
      <c r="Q828" s="31"/>
    </row>
    <row r="829" spans="17:17">
      <c r="Q829" s="31"/>
    </row>
    <row r="830" spans="17:17">
      <c r="Q830" s="31"/>
    </row>
    <row r="831" spans="17:17">
      <c r="Q831" s="31"/>
    </row>
    <row r="832" spans="17:17">
      <c r="Q832" s="31"/>
    </row>
    <row r="833" spans="17:17">
      <c r="Q833" s="31"/>
    </row>
    <row r="834" spans="17:17">
      <c r="Q834" s="31"/>
    </row>
    <row r="835" spans="17:17">
      <c r="Q835" s="31"/>
    </row>
    <row r="836" spans="17:17">
      <c r="Q836" s="31"/>
    </row>
    <row r="837" spans="17:17">
      <c r="Q837" s="31"/>
    </row>
    <row r="838" spans="17:17">
      <c r="Q838" s="31"/>
    </row>
    <row r="839" spans="17:17">
      <c r="Q839" s="31"/>
    </row>
    <row r="840" spans="17:17">
      <c r="Q840" s="31"/>
    </row>
    <row r="841" spans="17:17">
      <c r="Q841" s="31"/>
    </row>
    <row r="842" spans="17:17">
      <c r="Q842" s="31"/>
    </row>
    <row r="843" spans="17:17">
      <c r="Q843" s="31"/>
    </row>
    <row r="844" spans="17:17">
      <c r="Q844" s="31"/>
    </row>
    <row r="845" spans="17:17">
      <c r="Q845" s="31"/>
    </row>
    <row r="846" spans="17:17">
      <c r="Q846" s="31"/>
    </row>
    <row r="847" spans="17:17">
      <c r="Q847" s="31"/>
    </row>
    <row r="848" spans="17:17">
      <c r="Q848" s="31"/>
    </row>
    <row r="849" spans="17:17">
      <c r="Q849" s="31"/>
    </row>
    <row r="850" spans="17:17">
      <c r="Q850" s="31"/>
    </row>
    <row r="851" spans="17:17">
      <c r="Q851" s="31"/>
    </row>
    <row r="852" spans="17:17">
      <c r="Q852" s="31"/>
    </row>
    <row r="853" spans="17:17">
      <c r="Q853" s="31"/>
    </row>
    <row r="854" spans="17:17">
      <c r="Q854" s="31"/>
    </row>
    <row r="855" spans="17:17">
      <c r="Q855" s="31"/>
    </row>
    <row r="856" spans="17:17">
      <c r="Q856" s="31"/>
    </row>
    <row r="857" spans="17:17">
      <c r="Q857" s="31"/>
    </row>
    <row r="858" spans="17:17">
      <c r="Q858" s="31"/>
    </row>
    <row r="859" spans="17:17">
      <c r="Q859" s="31"/>
    </row>
    <row r="860" spans="17:17">
      <c r="Q860" s="31"/>
    </row>
    <row r="861" spans="17:17">
      <c r="Q861" s="31"/>
    </row>
    <row r="862" spans="17:17">
      <c r="Q862" s="31"/>
    </row>
    <row r="863" spans="17:17">
      <c r="Q863" s="31"/>
    </row>
    <row r="864" spans="17:17">
      <c r="Q864" s="31"/>
    </row>
    <row r="865" spans="17:17">
      <c r="Q865" s="31"/>
    </row>
    <row r="866" spans="17:17">
      <c r="Q866" s="31"/>
    </row>
    <row r="867" spans="17:17">
      <c r="Q867" s="31"/>
    </row>
    <row r="868" spans="17:17">
      <c r="Q868" s="31"/>
    </row>
    <row r="869" spans="17:17">
      <c r="Q869" s="31"/>
    </row>
    <row r="870" spans="17:17">
      <c r="Q870" s="31"/>
    </row>
    <row r="871" spans="17:17">
      <c r="Q871" s="31"/>
    </row>
    <row r="872" spans="17:17">
      <c r="Q872" s="31"/>
    </row>
    <row r="873" spans="17:17">
      <c r="Q873" s="31"/>
    </row>
    <row r="874" spans="17:17">
      <c r="Q874" s="31"/>
    </row>
    <row r="875" spans="17:17">
      <c r="Q875" s="31"/>
    </row>
    <row r="876" spans="17:17">
      <c r="Q876" s="31"/>
    </row>
    <row r="877" spans="17:17">
      <c r="Q877" s="31"/>
    </row>
    <row r="878" spans="17:17">
      <c r="Q878" s="31"/>
    </row>
    <row r="879" spans="17:17">
      <c r="Q879" s="31"/>
    </row>
    <row r="880" spans="17:17">
      <c r="Q880" s="31"/>
    </row>
    <row r="881" spans="17:17">
      <c r="Q881" s="31"/>
    </row>
    <row r="882" spans="17:17">
      <c r="Q882" s="31"/>
    </row>
    <row r="883" spans="17:17">
      <c r="Q883" s="31"/>
    </row>
    <row r="884" spans="17:17">
      <c r="Q884" s="31"/>
    </row>
    <row r="885" spans="17:17">
      <c r="Q885" s="31"/>
    </row>
    <row r="886" spans="17:17">
      <c r="Q886" s="31"/>
    </row>
    <row r="887" spans="17:17">
      <c r="Q887" s="31"/>
    </row>
    <row r="888" spans="17:17">
      <c r="Q888" s="31"/>
    </row>
    <row r="889" spans="17:17">
      <c r="Q889" s="31"/>
    </row>
    <row r="890" spans="17:17">
      <c r="Q890" s="31"/>
    </row>
    <row r="891" spans="17:17">
      <c r="Q891" s="31"/>
    </row>
    <row r="892" spans="17:17">
      <c r="Q892" s="31"/>
    </row>
    <row r="893" spans="17:17">
      <c r="Q893" s="31"/>
    </row>
    <row r="894" spans="17:17">
      <c r="Q894" s="31"/>
    </row>
    <row r="895" spans="17:17">
      <c r="Q895" s="31"/>
    </row>
    <row r="896" spans="17:17">
      <c r="Q896" s="31"/>
    </row>
    <row r="897" spans="17:17">
      <c r="Q897" s="31"/>
    </row>
    <row r="898" spans="17:17">
      <c r="Q898" s="31"/>
    </row>
    <row r="899" spans="17:17">
      <c r="Q899" s="31"/>
    </row>
    <row r="900" spans="17:17">
      <c r="Q900" s="31"/>
    </row>
    <row r="901" spans="17:17">
      <c r="Q901" s="31"/>
    </row>
    <row r="902" spans="17:17">
      <c r="Q902" s="31"/>
    </row>
    <row r="903" spans="17:17">
      <c r="Q903" s="31"/>
    </row>
    <row r="904" spans="17:17">
      <c r="Q904" s="31"/>
    </row>
    <row r="905" spans="17:17">
      <c r="Q905" s="31"/>
    </row>
    <row r="906" spans="17:17">
      <c r="Q906" s="31"/>
    </row>
    <row r="907" spans="17:17">
      <c r="Q907" s="31"/>
    </row>
    <row r="908" spans="17:17">
      <c r="Q908" s="31"/>
    </row>
    <row r="909" spans="17:17">
      <c r="Q909" s="31"/>
    </row>
    <row r="910" spans="17:17">
      <c r="Q910" s="31"/>
    </row>
    <row r="911" spans="17:17">
      <c r="Q911" s="31"/>
    </row>
    <row r="912" spans="17:17">
      <c r="Q912" s="31"/>
    </row>
    <row r="913" spans="17:17">
      <c r="Q913" s="31"/>
    </row>
    <row r="914" spans="17:17">
      <c r="Q914" s="31"/>
    </row>
    <row r="915" spans="17:17">
      <c r="Q915" s="31"/>
    </row>
    <row r="916" spans="17:17">
      <c r="Q916" s="31"/>
    </row>
    <row r="917" spans="17:17">
      <c r="Q917" s="31"/>
    </row>
    <row r="918" spans="17:17">
      <c r="Q918" s="31"/>
    </row>
    <row r="919" spans="17:17">
      <c r="Q919" s="31"/>
    </row>
    <row r="920" spans="17:17">
      <c r="Q920" s="31"/>
    </row>
    <row r="921" spans="17:17">
      <c r="Q921" s="31"/>
    </row>
    <row r="922" spans="17:17">
      <c r="Q922" s="31"/>
    </row>
    <row r="923" spans="17:17">
      <c r="Q923" s="31"/>
    </row>
    <row r="924" spans="17:17">
      <c r="Q924" s="31"/>
    </row>
    <row r="925" spans="17:17">
      <c r="Q925" s="31"/>
    </row>
    <row r="926" spans="17:17">
      <c r="Q926" s="31"/>
    </row>
    <row r="927" spans="17:17">
      <c r="Q927" s="31"/>
    </row>
    <row r="928" spans="17:17">
      <c r="Q928" s="31"/>
    </row>
    <row r="929" spans="17:17">
      <c r="Q929" s="31"/>
    </row>
    <row r="930" spans="17:17">
      <c r="Q930" s="31"/>
    </row>
    <row r="931" spans="17:17">
      <c r="Q931" s="31"/>
    </row>
    <row r="932" spans="17:17">
      <c r="Q932" s="31"/>
    </row>
    <row r="933" spans="17:17">
      <c r="Q933" s="31"/>
    </row>
    <row r="934" spans="17:17">
      <c r="Q934" s="31"/>
    </row>
    <row r="935" spans="17:17">
      <c r="Q935" s="31"/>
    </row>
    <row r="936" spans="17:17">
      <c r="Q936" s="31"/>
    </row>
    <row r="937" spans="17:17">
      <c r="Q937" s="31"/>
    </row>
    <row r="938" spans="17:17">
      <c r="Q938" s="31"/>
    </row>
    <row r="939" spans="17:17">
      <c r="Q939" s="31"/>
    </row>
    <row r="940" spans="17:17">
      <c r="Q940" s="31"/>
    </row>
    <row r="941" spans="17:17">
      <c r="Q941" s="31"/>
    </row>
    <row r="942" spans="17:17">
      <c r="Q942" s="31"/>
    </row>
    <row r="943" spans="17:17">
      <c r="Q943" s="31"/>
    </row>
    <row r="944" spans="17:17">
      <c r="Q944" s="31"/>
    </row>
    <row r="945" spans="17:17">
      <c r="Q945" s="31"/>
    </row>
    <row r="946" spans="17:17">
      <c r="Q946" s="31"/>
    </row>
    <row r="947" spans="17:17">
      <c r="Q947" s="31"/>
    </row>
    <row r="948" spans="17:17">
      <c r="Q948" s="31"/>
    </row>
    <row r="949" spans="17:17">
      <c r="Q949" s="31"/>
    </row>
    <row r="950" spans="17:17">
      <c r="Q950" s="31"/>
    </row>
    <row r="951" spans="17:17">
      <c r="Q951" s="31"/>
    </row>
    <row r="952" spans="17:17">
      <c r="Q952" s="31"/>
    </row>
    <row r="953" spans="17:17">
      <c r="Q953" s="31"/>
    </row>
    <row r="954" spans="17:17">
      <c r="Q954" s="31"/>
    </row>
    <row r="955" spans="17:17">
      <c r="Q955" s="31"/>
    </row>
    <row r="956" spans="17:17">
      <c r="Q956" s="31"/>
    </row>
    <row r="957" spans="17:17">
      <c r="Q957" s="31"/>
    </row>
    <row r="958" spans="17:17">
      <c r="Q958" s="31"/>
    </row>
    <row r="959" spans="17:17">
      <c r="Q959" s="31"/>
    </row>
    <row r="960" spans="17:17">
      <c r="Q960" s="31"/>
    </row>
    <row r="961" spans="17:17">
      <c r="Q961" s="31"/>
    </row>
    <row r="962" spans="17:17">
      <c r="Q962" s="31"/>
    </row>
    <row r="963" spans="17:17">
      <c r="Q963" s="31"/>
    </row>
    <row r="964" spans="17:17">
      <c r="Q964" s="31"/>
    </row>
    <row r="965" spans="17:17">
      <c r="Q965" s="31"/>
    </row>
    <row r="966" spans="17:17">
      <c r="Q966" s="31"/>
    </row>
    <row r="967" spans="17:17">
      <c r="Q967" s="31"/>
    </row>
    <row r="968" spans="17:17">
      <c r="Q968" s="31"/>
    </row>
    <row r="969" spans="17:17">
      <c r="Q969" s="31"/>
    </row>
    <row r="970" spans="17:17">
      <c r="Q970" s="31"/>
    </row>
    <row r="971" spans="17:17">
      <c r="Q971" s="31"/>
    </row>
    <row r="972" spans="17:17">
      <c r="Q972" s="31"/>
    </row>
    <row r="973" spans="17:17">
      <c r="Q973" s="31"/>
    </row>
    <row r="974" spans="17:17">
      <c r="Q974" s="31"/>
    </row>
  </sheetData>
  <mergeCells count="7">
    <mergeCell ref="O4:Q4"/>
    <mergeCell ref="A1:F1"/>
    <mergeCell ref="A2:E2"/>
    <mergeCell ref="A3:G3"/>
    <mergeCell ref="C4:E4"/>
    <mergeCell ref="G4:I4"/>
    <mergeCell ref="K4:M4"/>
  </mergeCells>
  <phoneticPr fontId="31" type="noConversion"/>
  <hyperlinks>
    <hyperlink ref="G1" location="Identifcação!A25" display="ÍNDICE"/>
  </hyperlinks>
  <pageMargins left="0.19652777777777777" right="0.19652777777777777" top="0.39374999999999999" bottom="0.39374999999999999" header="0.51180555555555551" footer="0.51180555555555551"/>
  <pageSetup firstPageNumber="0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9"/>
  <dimension ref="A1:M57"/>
  <sheetViews>
    <sheetView workbookViewId="0">
      <selection activeCell="D2" sqref="D2"/>
    </sheetView>
  </sheetViews>
  <sheetFormatPr defaultRowHeight="12.75"/>
  <cols>
    <col min="1" max="1" width="7.85546875" bestFit="1" customWidth="1"/>
    <col min="2" max="2" width="62" bestFit="1" customWidth="1"/>
    <col min="3" max="3" width="67.5703125" bestFit="1" customWidth="1"/>
    <col min="6" max="6" width="9" customWidth="1"/>
    <col min="7" max="7" width="40.42578125" bestFit="1" customWidth="1"/>
    <col min="10" max="10" width="15.42578125" bestFit="1" customWidth="1"/>
    <col min="11" max="11" width="44.85546875" bestFit="1" customWidth="1"/>
    <col min="12" max="12" width="53" bestFit="1" customWidth="1"/>
    <col min="13" max="13" width="9.140625" style="75"/>
  </cols>
  <sheetData>
    <row r="1" spans="1:13">
      <c r="B1" t="s">
        <v>86</v>
      </c>
      <c r="C1" t="s">
        <v>177</v>
      </c>
      <c r="D1" t="s">
        <v>178</v>
      </c>
      <c r="F1" t="s">
        <v>181</v>
      </c>
      <c r="G1" t="s">
        <v>164</v>
      </c>
      <c r="J1" t="s">
        <v>152</v>
      </c>
      <c r="L1" t="s">
        <v>182</v>
      </c>
      <c r="M1" s="75" t="s">
        <v>224</v>
      </c>
    </row>
    <row r="2" spans="1:13">
      <c r="A2" t="s">
        <v>4</v>
      </c>
      <c r="B2" t="s">
        <v>163</v>
      </c>
      <c r="C2" t="s">
        <v>254</v>
      </c>
      <c r="D2">
        <v>14</v>
      </c>
      <c r="F2" s="76">
        <v>9499</v>
      </c>
      <c r="G2" t="s">
        <v>258</v>
      </c>
      <c r="J2" t="s">
        <v>4</v>
      </c>
      <c r="K2" t="s">
        <v>163</v>
      </c>
      <c r="L2" t="s">
        <v>185</v>
      </c>
    </row>
    <row r="3" spans="1:13">
      <c r="A3" t="s">
        <v>6</v>
      </c>
      <c r="B3" t="s">
        <v>7</v>
      </c>
      <c r="C3" t="s">
        <v>202</v>
      </c>
      <c r="D3">
        <v>15</v>
      </c>
      <c r="F3" s="76">
        <v>9510</v>
      </c>
      <c r="G3" t="s">
        <v>259</v>
      </c>
      <c r="J3" t="s">
        <v>6</v>
      </c>
      <c r="K3" t="s">
        <v>7</v>
      </c>
    </row>
    <row r="4" spans="1:13">
      <c r="A4" t="s">
        <v>8</v>
      </c>
      <c r="B4" t="s">
        <v>9</v>
      </c>
      <c r="C4" t="s">
        <v>203</v>
      </c>
      <c r="D4">
        <v>134</v>
      </c>
      <c r="F4" s="76">
        <v>9509</v>
      </c>
      <c r="G4" t="s">
        <v>260</v>
      </c>
      <c r="J4" t="s">
        <v>8</v>
      </c>
      <c r="K4" t="s">
        <v>9</v>
      </c>
      <c r="L4" t="s">
        <v>186</v>
      </c>
    </row>
    <row r="5" spans="1:13">
      <c r="A5" t="s">
        <v>10</v>
      </c>
      <c r="B5" t="s">
        <v>11</v>
      </c>
      <c r="C5" t="s">
        <v>204</v>
      </c>
      <c r="D5">
        <v>135</v>
      </c>
      <c r="F5" s="76">
        <v>9511</v>
      </c>
      <c r="G5" t="s">
        <v>261</v>
      </c>
      <c r="J5" t="s">
        <v>10</v>
      </c>
      <c r="K5" t="s">
        <v>11</v>
      </c>
    </row>
    <row r="6" spans="1:13">
      <c r="A6" t="s">
        <v>169</v>
      </c>
      <c r="B6" t="s">
        <v>170</v>
      </c>
      <c r="C6" t="s">
        <v>205</v>
      </c>
      <c r="D6">
        <v>111</v>
      </c>
      <c r="F6" s="76">
        <v>9513</v>
      </c>
      <c r="G6" t="s">
        <v>262</v>
      </c>
      <c r="J6" t="s">
        <v>169</v>
      </c>
      <c r="K6" t="s">
        <v>170</v>
      </c>
      <c r="L6" t="s">
        <v>183</v>
      </c>
    </row>
    <row r="7" spans="1:13">
      <c r="A7" t="s">
        <v>12</v>
      </c>
      <c r="B7" t="s">
        <v>179</v>
      </c>
      <c r="C7" t="s">
        <v>206</v>
      </c>
      <c r="D7">
        <v>112</v>
      </c>
      <c r="F7" s="76">
        <v>9508</v>
      </c>
      <c r="G7" t="s">
        <v>263</v>
      </c>
      <c r="J7" t="s">
        <v>12</v>
      </c>
      <c r="K7" t="s">
        <v>13</v>
      </c>
      <c r="L7" t="s">
        <v>184</v>
      </c>
      <c r="M7" s="75" t="s">
        <v>225</v>
      </c>
    </row>
    <row r="8" spans="1:13">
      <c r="A8" t="s">
        <v>14</v>
      </c>
      <c r="B8" t="s">
        <v>179</v>
      </c>
      <c r="C8" t="s">
        <v>207</v>
      </c>
      <c r="D8">
        <v>105</v>
      </c>
      <c r="F8" s="76">
        <v>9502</v>
      </c>
      <c r="G8" t="s">
        <v>264</v>
      </c>
      <c r="J8" t="s">
        <v>14</v>
      </c>
      <c r="K8" t="s">
        <v>15</v>
      </c>
      <c r="L8" t="s">
        <v>187</v>
      </c>
      <c r="M8" s="75" t="s">
        <v>228</v>
      </c>
    </row>
    <row r="9" spans="1:13">
      <c r="A9" t="s">
        <v>16</v>
      </c>
      <c r="B9" t="s">
        <v>179</v>
      </c>
      <c r="C9" t="s">
        <v>208</v>
      </c>
      <c r="D9">
        <v>113</v>
      </c>
      <c r="F9" s="76">
        <v>9507</v>
      </c>
      <c r="G9" t="s">
        <v>265</v>
      </c>
      <c r="J9" t="s">
        <v>16</v>
      </c>
      <c r="K9" t="s">
        <v>17</v>
      </c>
      <c r="L9" t="s">
        <v>188</v>
      </c>
    </row>
    <row r="10" spans="1:13">
      <c r="A10" t="s">
        <v>18</v>
      </c>
      <c r="B10" t="s">
        <v>179</v>
      </c>
      <c r="C10" t="s">
        <v>209</v>
      </c>
      <c r="D10">
        <v>103</v>
      </c>
      <c r="F10" s="76">
        <v>9512</v>
      </c>
      <c r="G10" t="s">
        <v>266</v>
      </c>
      <c r="J10" t="s">
        <v>18</v>
      </c>
      <c r="K10" t="s">
        <v>19</v>
      </c>
      <c r="L10" t="s">
        <v>198</v>
      </c>
      <c r="M10" s="75" t="s">
        <v>235</v>
      </c>
    </row>
    <row r="11" spans="1:13">
      <c r="A11" t="s">
        <v>20</v>
      </c>
      <c r="B11" t="s">
        <v>179</v>
      </c>
      <c r="C11" t="s">
        <v>210</v>
      </c>
      <c r="D11">
        <v>114</v>
      </c>
      <c r="F11" s="76">
        <v>9504</v>
      </c>
      <c r="G11" t="s">
        <v>267</v>
      </c>
      <c r="J11" t="s">
        <v>20</v>
      </c>
      <c r="K11" t="s">
        <v>21</v>
      </c>
    </row>
    <row r="12" spans="1:13">
      <c r="A12" t="s">
        <v>22</v>
      </c>
      <c r="B12" t="s">
        <v>179</v>
      </c>
      <c r="C12" t="s">
        <v>211</v>
      </c>
      <c r="D12">
        <v>104</v>
      </c>
      <c r="F12" s="76">
        <v>9505</v>
      </c>
      <c r="G12" t="s">
        <v>268</v>
      </c>
      <c r="J12" t="s">
        <v>22</v>
      </c>
      <c r="K12" t="s">
        <v>150</v>
      </c>
      <c r="L12" t="s">
        <v>190</v>
      </c>
      <c r="M12" s="75" t="s">
        <v>231</v>
      </c>
    </row>
    <row r="13" spans="1:13">
      <c r="A13" t="s">
        <v>23</v>
      </c>
      <c r="B13" t="s">
        <v>179</v>
      </c>
      <c r="C13" t="s">
        <v>212</v>
      </c>
      <c r="D13">
        <v>26</v>
      </c>
      <c r="F13" s="76">
        <v>9506</v>
      </c>
      <c r="G13" t="s">
        <v>269</v>
      </c>
      <c r="J13" t="s">
        <v>23</v>
      </c>
      <c r="K13" t="s">
        <v>24</v>
      </c>
      <c r="L13" t="s">
        <v>191</v>
      </c>
      <c r="M13" s="75" t="s">
        <v>229</v>
      </c>
    </row>
    <row r="14" spans="1:13">
      <c r="A14" t="s">
        <v>25</v>
      </c>
      <c r="B14" t="s">
        <v>179</v>
      </c>
      <c r="C14" t="s">
        <v>220</v>
      </c>
      <c r="D14">
        <v>27</v>
      </c>
      <c r="F14" s="76">
        <v>9514</v>
      </c>
      <c r="G14" t="s">
        <v>270</v>
      </c>
      <c r="J14" t="s">
        <v>25</v>
      </c>
      <c r="K14" t="s">
        <v>26</v>
      </c>
      <c r="L14" t="s">
        <v>192</v>
      </c>
      <c r="M14" s="75" t="s">
        <v>233</v>
      </c>
    </row>
    <row r="15" spans="1:13">
      <c r="A15" t="s">
        <v>27</v>
      </c>
      <c r="B15" t="s">
        <v>179</v>
      </c>
      <c r="C15" t="s">
        <v>221</v>
      </c>
      <c r="D15">
        <v>28</v>
      </c>
      <c r="F15" s="76">
        <v>9515</v>
      </c>
      <c r="G15" t="s">
        <v>271</v>
      </c>
      <c r="J15" t="s">
        <v>27</v>
      </c>
      <c r="K15" t="s">
        <v>28</v>
      </c>
    </row>
    <row r="16" spans="1:13">
      <c r="A16" t="s">
        <v>29</v>
      </c>
      <c r="B16" t="s">
        <v>179</v>
      </c>
      <c r="C16" t="s">
        <v>222</v>
      </c>
      <c r="D16">
        <v>2</v>
      </c>
      <c r="F16" s="76">
        <v>9575</v>
      </c>
      <c r="G16" t="s">
        <v>256</v>
      </c>
      <c r="J16" t="s">
        <v>29</v>
      </c>
      <c r="K16" t="s">
        <v>30</v>
      </c>
      <c r="M16" s="75" t="s">
        <v>234</v>
      </c>
    </row>
    <row r="17" spans="1:13">
      <c r="A17" t="s">
        <v>168</v>
      </c>
      <c r="B17" t="s">
        <v>179</v>
      </c>
      <c r="C17" t="s">
        <v>134</v>
      </c>
      <c r="D17">
        <v>3</v>
      </c>
      <c r="F17" s="76">
        <v>264</v>
      </c>
      <c r="G17" t="s">
        <v>255</v>
      </c>
      <c r="J17" t="s">
        <v>168</v>
      </c>
      <c r="K17" t="s">
        <v>230</v>
      </c>
      <c r="L17" t="s">
        <v>252</v>
      </c>
      <c r="M17" s="75" t="s">
        <v>232</v>
      </c>
    </row>
    <row r="18" spans="1:13">
      <c r="A18" t="s">
        <v>309</v>
      </c>
      <c r="B18" t="s">
        <v>179</v>
      </c>
      <c r="F18" s="76"/>
    </row>
    <row r="19" spans="1:13">
      <c r="A19" t="s">
        <v>32</v>
      </c>
      <c r="B19" t="s">
        <v>31</v>
      </c>
      <c r="C19" t="s">
        <v>272</v>
      </c>
      <c r="D19">
        <v>167</v>
      </c>
      <c r="F19" s="76">
        <v>9809</v>
      </c>
      <c r="G19" t="s">
        <v>278</v>
      </c>
      <c r="J19" t="s">
        <v>309</v>
      </c>
      <c r="K19" t="s">
        <v>310</v>
      </c>
      <c r="L19" t="s">
        <v>311</v>
      </c>
      <c r="M19" s="75" t="s">
        <v>312</v>
      </c>
    </row>
    <row r="20" spans="1:13">
      <c r="A20" t="s">
        <v>34</v>
      </c>
      <c r="B20" t="s">
        <v>31</v>
      </c>
      <c r="C20" t="s">
        <v>304</v>
      </c>
      <c r="D20">
        <v>145</v>
      </c>
      <c r="F20" s="76">
        <v>9871</v>
      </c>
      <c r="G20" t="s">
        <v>281</v>
      </c>
      <c r="J20" t="s">
        <v>32</v>
      </c>
      <c r="K20" t="s">
        <v>33</v>
      </c>
      <c r="L20" t="s">
        <v>194</v>
      </c>
      <c r="M20" s="75" t="s">
        <v>226</v>
      </c>
    </row>
    <row r="21" spans="1:13">
      <c r="A21" t="s">
        <v>36</v>
      </c>
      <c r="B21" t="s">
        <v>31</v>
      </c>
      <c r="J21" t="s">
        <v>34</v>
      </c>
      <c r="K21" t="s">
        <v>35</v>
      </c>
      <c r="L21" t="s">
        <v>193</v>
      </c>
      <c r="M21" s="75" t="s">
        <v>227</v>
      </c>
    </row>
    <row r="22" spans="1:13">
      <c r="A22" t="s">
        <v>38</v>
      </c>
      <c r="B22" t="s">
        <v>31</v>
      </c>
      <c r="J22" t="s">
        <v>36</v>
      </c>
      <c r="K22" t="s">
        <v>37</v>
      </c>
      <c r="L22" t="s">
        <v>195</v>
      </c>
    </row>
    <row r="23" spans="1:13">
      <c r="A23" t="s">
        <v>40</v>
      </c>
      <c r="B23" t="s">
        <v>171</v>
      </c>
      <c r="J23" t="s">
        <v>38</v>
      </c>
      <c r="K23" t="s">
        <v>39</v>
      </c>
    </row>
    <row r="24" spans="1:13">
      <c r="A24" t="s">
        <v>41</v>
      </c>
      <c r="B24" t="s">
        <v>171</v>
      </c>
      <c r="J24" t="s">
        <v>40</v>
      </c>
      <c r="K24" t="s">
        <v>154</v>
      </c>
    </row>
    <row r="25" spans="1:13">
      <c r="A25" t="s">
        <v>42</v>
      </c>
      <c r="B25" t="s">
        <v>171</v>
      </c>
      <c r="J25" t="s">
        <v>41</v>
      </c>
      <c r="K25" t="s">
        <v>155</v>
      </c>
      <c r="M25" s="75" t="s">
        <v>247</v>
      </c>
    </row>
    <row r="26" spans="1:13">
      <c r="A26" t="s">
        <v>44</v>
      </c>
      <c r="B26" t="s">
        <v>171</v>
      </c>
      <c r="J26" t="s">
        <v>42</v>
      </c>
      <c r="K26" t="s">
        <v>43</v>
      </c>
      <c r="L26" t="s">
        <v>279</v>
      </c>
      <c r="M26" s="75" t="s">
        <v>239</v>
      </c>
    </row>
    <row r="27" spans="1:13">
      <c r="A27" t="s">
        <v>45</v>
      </c>
      <c r="B27" t="s">
        <v>171</v>
      </c>
      <c r="J27" t="s">
        <v>44</v>
      </c>
      <c r="K27" t="s">
        <v>138</v>
      </c>
      <c r="L27" t="s">
        <v>196</v>
      </c>
      <c r="M27" s="75" t="s">
        <v>238</v>
      </c>
    </row>
    <row r="28" spans="1:13">
      <c r="A28" t="s">
        <v>135</v>
      </c>
      <c r="B28" t="s">
        <v>171</v>
      </c>
      <c r="J28" t="s">
        <v>45</v>
      </c>
      <c r="K28" t="s">
        <v>280</v>
      </c>
      <c r="M28" s="75" t="s">
        <v>236</v>
      </c>
    </row>
    <row r="29" spans="1:13">
      <c r="A29" t="s">
        <v>136</v>
      </c>
      <c r="B29" t="s">
        <v>171</v>
      </c>
      <c r="J29" t="s">
        <v>135</v>
      </c>
      <c r="K29" t="s">
        <v>139</v>
      </c>
      <c r="M29" s="75" t="s">
        <v>237</v>
      </c>
    </row>
    <row r="30" spans="1:13">
      <c r="A30" t="s">
        <v>137</v>
      </c>
      <c r="B30" t="s">
        <v>171</v>
      </c>
      <c r="C30" t="s">
        <v>88</v>
      </c>
      <c r="D30">
        <v>1</v>
      </c>
      <c r="J30" t="s">
        <v>136</v>
      </c>
      <c r="K30" t="s">
        <v>140</v>
      </c>
    </row>
    <row r="31" spans="1:13">
      <c r="A31" t="s">
        <v>143</v>
      </c>
      <c r="B31" t="s">
        <v>171</v>
      </c>
      <c r="C31" t="s">
        <v>159</v>
      </c>
      <c r="D31">
        <v>12</v>
      </c>
      <c r="J31" t="s">
        <v>137</v>
      </c>
      <c r="K31" t="s">
        <v>141</v>
      </c>
    </row>
    <row r="32" spans="1:13">
      <c r="A32" t="s">
        <v>153</v>
      </c>
      <c r="B32" t="s">
        <v>171</v>
      </c>
      <c r="C32" t="s">
        <v>89</v>
      </c>
      <c r="D32">
        <v>16</v>
      </c>
      <c r="J32" t="s">
        <v>143</v>
      </c>
      <c r="K32" t="s">
        <v>142</v>
      </c>
      <c r="L32" t="s">
        <v>197</v>
      </c>
      <c r="M32" s="75" t="s">
        <v>240</v>
      </c>
    </row>
    <row r="33" spans="1:13">
      <c r="A33" t="s">
        <v>48</v>
      </c>
      <c r="B33" t="s">
        <v>47</v>
      </c>
      <c r="C33" t="s">
        <v>90</v>
      </c>
      <c r="D33">
        <v>17</v>
      </c>
      <c r="J33" t="s">
        <v>153</v>
      </c>
      <c r="K33" t="s">
        <v>46</v>
      </c>
    </row>
    <row r="34" spans="1:13">
      <c r="A34" t="s">
        <v>50</v>
      </c>
      <c r="B34" t="s">
        <v>47</v>
      </c>
      <c r="C34" t="s">
        <v>91</v>
      </c>
      <c r="D34">
        <v>5</v>
      </c>
      <c r="J34" t="s">
        <v>48</v>
      </c>
      <c r="K34" t="s">
        <v>49</v>
      </c>
      <c r="L34" t="s">
        <v>199</v>
      </c>
      <c r="M34" s="75" t="s">
        <v>241</v>
      </c>
    </row>
    <row r="35" spans="1:13">
      <c r="A35" t="s">
        <v>51</v>
      </c>
      <c r="B35" t="s">
        <v>47</v>
      </c>
      <c r="C35" t="s">
        <v>92</v>
      </c>
      <c r="D35">
        <v>6</v>
      </c>
      <c r="J35" t="s">
        <v>50</v>
      </c>
      <c r="K35" t="s">
        <v>156</v>
      </c>
    </row>
    <row r="36" spans="1:13">
      <c r="A36" t="s">
        <v>53</v>
      </c>
      <c r="B36" t="s">
        <v>47</v>
      </c>
      <c r="C36" t="s">
        <v>173</v>
      </c>
      <c r="D36">
        <v>40</v>
      </c>
      <c r="J36" t="s">
        <v>51</v>
      </c>
      <c r="K36" t="s">
        <v>52</v>
      </c>
      <c r="L36" t="s">
        <v>216</v>
      </c>
    </row>
    <row r="37" spans="1:13">
      <c r="A37" t="s">
        <v>55</v>
      </c>
      <c r="B37" t="s">
        <v>47</v>
      </c>
      <c r="C37" t="s">
        <v>93</v>
      </c>
      <c r="D37">
        <v>19</v>
      </c>
      <c r="J37" t="s">
        <v>53</v>
      </c>
      <c r="K37" t="s">
        <v>214</v>
      </c>
      <c r="L37" t="s">
        <v>217</v>
      </c>
      <c r="M37" s="75" t="s">
        <v>242</v>
      </c>
    </row>
    <row r="38" spans="1:13">
      <c r="A38" t="s">
        <v>57</v>
      </c>
      <c r="B38" t="s">
        <v>47</v>
      </c>
      <c r="C38" t="s">
        <v>94</v>
      </c>
      <c r="D38">
        <v>20</v>
      </c>
      <c r="J38" t="s">
        <v>55</v>
      </c>
      <c r="K38" t="s">
        <v>54</v>
      </c>
      <c r="L38" t="s">
        <v>218</v>
      </c>
      <c r="M38" s="75" t="s">
        <v>243</v>
      </c>
    </row>
    <row r="39" spans="1:13">
      <c r="A39" t="s">
        <v>58</v>
      </c>
      <c r="B39" t="s">
        <v>47</v>
      </c>
      <c r="C39" t="s">
        <v>95</v>
      </c>
      <c r="D39">
        <v>21</v>
      </c>
      <c r="J39" t="s">
        <v>57</v>
      </c>
      <c r="K39" t="s">
        <v>56</v>
      </c>
      <c r="L39" t="s">
        <v>219</v>
      </c>
      <c r="M39" s="75" t="s">
        <v>244</v>
      </c>
    </row>
    <row r="40" spans="1:13">
      <c r="A40" t="s">
        <v>60</v>
      </c>
      <c r="B40" t="s">
        <v>47</v>
      </c>
      <c r="C40" t="s">
        <v>96</v>
      </c>
      <c r="D40">
        <v>22</v>
      </c>
      <c r="J40" t="s">
        <v>58</v>
      </c>
      <c r="K40" t="s">
        <v>157</v>
      </c>
      <c r="M40" s="75" t="s">
        <v>245</v>
      </c>
    </row>
    <row r="41" spans="1:13">
      <c r="A41" t="s">
        <v>62</v>
      </c>
      <c r="B41" t="s">
        <v>47</v>
      </c>
      <c r="C41" t="s">
        <v>97</v>
      </c>
      <c r="D41">
        <v>9</v>
      </c>
      <c r="J41" t="s">
        <v>60</v>
      </c>
      <c r="K41" t="s">
        <v>59</v>
      </c>
      <c r="M41" s="75" t="s">
        <v>246</v>
      </c>
    </row>
    <row r="42" spans="1:13">
      <c r="A42" t="s">
        <v>63</v>
      </c>
      <c r="B42" t="s">
        <v>47</v>
      </c>
      <c r="C42" t="s">
        <v>98</v>
      </c>
      <c r="D42">
        <v>27</v>
      </c>
      <c r="J42" t="s">
        <v>62</v>
      </c>
      <c r="K42" t="s">
        <v>61</v>
      </c>
      <c r="L42" t="s">
        <v>201</v>
      </c>
    </row>
    <row r="43" spans="1:13">
      <c r="A43" t="s">
        <v>65</v>
      </c>
      <c r="B43" t="s">
        <v>47</v>
      </c>
      <c r="C43" t="s">
        <v>99</v>
      </c>
      <c r="D43">
        <v>28</v>
      </c>
      <c r="J43" t="s">
        <v>63</v>
      </c>
      <c r="K43" t="s">
        <v>158</v>
      </c>
      <c r="L43" t="s">
        <v>201</v>
      </c>
      <c r="M43" s="75" t="s">
        <v>247</v>
      </c>
    </row>
    <row r="44" spans="1:13">
      <c r="A44" t="s">
        <v>67</v>
      </c>
      <c r="B44" t="s">
        <v>47</v>
      </c>
      <c r="C44" t="s">
        <v>223</v>
      </c>
      <c r="D44">
        <v>2</v>
      </c>
      <c r="J44" t="s">
        <v>65</v>
      </c>
      <c r="K44" t="s">
        <v>64</v>
      </c>
    </row>
    <row r="45" spans="1:13">
      <c r="A45" t="s">
        <v>215</v>
      </c>
      <c r="B45" t="s">
        <v>47</v>
      </c>
      <c r="C45" t="s">
        <v>134</v>
      </c>
      <c r="D45">
        <v>3</v>
      </c>
      <c r="J45" t="s">
        <v>67</v>
      </c>
      <c r="K45" t="s">
        <v>66</v>
      </c>
      <c r="L45" t="s">
        <v>200</v>
      </c>
      <c r="M45" s="75" t="s">
        <v>248</v>
      </c>
    </row>
    <row r="46" spans="1:13">
      <c r="A46" t="s">
        <v>273</v>
      </c>
      <c r="B46" t="s">
        <v>47</v>
      </c>
      <c r="J46" t="s">
        <v>215</v>
      </c>
      <c r="K46" t="s">
        <v>144</v>
      </c>
    </row>
    <row r="47" spans="1:13">
      <c r="A47" t="s">
        <v>303</v>
      </c>
      <c r="B47" t="s">
        <v>47</v>
      </c>
      <c r="J47" t="s">
        <v>68</v>
      </c>
      <c r="K47" t="s">
        <v>69</v>
      </c>
    </row>
    <row r="48" spans="1:13">
      <c r="A48" t="s">
        <v>68</v>
      </c>
      <c r="B48" t="s">
        <v>180</v>
      </c>
      <c r="J48" t="s">
        <v>68</v>
      </c>
      <c r="K48" t="s">
        <v>69</v>
      </c>
    </row>
    <row r="49" spans="1:13">
      <c r="A49" t="s">
        <v>70</v>
      </c>
      <c r="B49" t="s">
        <v>180</v>
      </c>
      <c r="J49" t="s">
        <v>70</v>
      </c>
      <c r="K49" t="s">
        <v>71</v>
      </c>
    </row>
    <row r="50" spans="1:13">
      <c r="A50" t="s">
        <v>72</v>
      </c>
      <c r="B50" t="s">
        <v>180</v>
      </c>
      <c r="J50" t="s">
        <v>72</v>
      </c>
      <c r="K50" t="s">
        <v>73</v>
      </c>
    </row>
    <row r="51" spans="1:13">
      <c r="A51" t="s">
        <v>74</v>
      </c>
      <c r="B51" t="s">
        <v>180</v>
      </c>
      <c r="J51" t="s">
        <v>74</v>
      </c>
      <c r="K51" t="s">
        <v>75</v>
      </c>
      <c r="M51" s="75" t="s">
        <v>249</v>
      </c>
    </row>
    <row r="52" spans="1:13">
      <c r="A52" t="s">
        <v>76</v>
      </c>
      <c r="B52" t="s">
        <v>180</v>
      </c>
      <c r="J52" t="s">
        <v>76</v>
      </c>
      <c r="K52" t="s">
        <v>77</v>
      </c>
    </row>
    <row r="53" spans="1:13">
      <c r="A53" t="s">
        <v>145</v>
      </c>
      <c r="B53" t="s">
        <v>180</v>
      </c>
      <c r="J53" t="s">
        <v>145</v>
      </c>
      <c r="K53" t="s">
        <v>146</v>
      </c>
    </row>
    <row r="54" spans="1:13">
      <c r="A54" t="s">
        <v>79</v>
      </c>
      <c r="B54" t="s">
        <v>78</v>
      </c>
      <c r="J54" t="s">
        <v>79</v>
      </c>
      <c r="K54" t="s">
        <v>80</v>
      </c>
      <c r="M54" s="75" t="s">
        <v>250</v>
      </c>
    </row>
    <row r="55" spans="1:13">
      <c r="A55" t="s">
        <v>81</v>
      </c>
      <c r="B55" t="s">
        <v>78</v>
      </c>
      <c r="J55" t="s">
        <v>81</v>
      </c>
      <c r="K55" t="s">
        <v>82</v>
      </c>
      <c r="M55" s="75" t="s">
        <v>251</v>
      </c>
    </row>
    <row r="56" spans="1:13">
      <c r="A56" t="s">
        <v>83</v>
      </c>
      <c r="B56" t="s">
        <v>78</v>
      </c>
      <c r="J56" t="s">
        <v>83</v>
      </c>
      <c r="K56" t="s">
        <v>84</v>
      </c>
    </row>
    <row r="57" spans="1:13">
      <c r="A57" t="s">
        <v>85</v>
      </c>
      <c r="B57" t="s">
        <v>78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1</vt:i4>
      </vt:variant>
    </vt:vector>
  </HeadingPairs>
  <TitlesOfParts>
    <vt:vector size="6" baseType="lpstr">
      <vt:lpstr>Relatório Financeiro</vt:lpstr>
      <vt:lpstr>CGM</vt:lpstr>
      <vt:lpstr>Sumário 1</vt:lpstr>
      <vt:lpstr>Relatório Metas Físicas</vt:lpstr>
      <vt:lpstr>Base de informações 2</vt:lpstr>
      <vt:lpstr>'Sumário 1'!Area_de_impressao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Daniella Magalhães</dc:creator>
  <cp:lastModifiedBy>Vanessa da Silva Siqueira</cp:lastModifiedBy>
  <cp:lastPrinted>2023-10-17T13:24:19Z</cp:lastPrinted>
  <dcterms:created xsi:type="dcterms:W3CDTF">2011-03-17T14:33:18Z</dcterms:created>
  <dcterms:modified xsi:type="dcterms:W3CDTF">2023-10-17T13:24:28Z</dcterms:modified>
</cp:coreProperties>
</file>